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635" activeTab="0"/>
  </bookViews>
  <sheets>
    <sheet name="Start Here" sheetId="1" r:id="rId1"/>
    <sheet name="ScenarioAnalysis" sheetId="2" r:id="rId2"/>
    <sheet name="Macros Disabled" sheetId="3" state="hidden" r:id="rId3"/>
    <sheet name="Assumptions" sheetId="4" r:id="rId4"/>
    <sheet name="Output" sheetId="5" r:id="rId5"/>
    <sheet name="HW lookup" sheetId="6" r:id="rId6"/>
    <sheet name="SampleScenarios" sheetId="7" r:id="rId7"/>
    <sheet name="Input" sheetId="8" state="hidden" r:id="rId8"/>
  </sheets>
  <definedNames>
    <definedName name="CollEvalUpdate">'Assumptions'!$D$88</definedName>
    <definedName name="DDRSize">'Assumptions'!$D$49</definedName>
    <definedName name="DeltaLocationReqRes">'Assumptions'!$D$42</definedName>
    <definedName name="DeltaPolicyBodyReqRes">'Assumptions'!$D$39</definedName>
    <definedName name="FullLocationReqRes">'Assumptions'!$D$43</definedName>
    <definedName name="FullPolicyBodyReqRes">'Assumptions'!$D$40</definedName>
    <definedName name="HierarchyHB">'Assumptions'!$D$87</definedName>
    <definedName name="InventoryOn">'Assumptions'!$B$4</definedName>
    <definedName name="MeteringOn">'Assumptions'!$B$5</definedName>
    <definedName name="MeteringSize">'Assumptions'!$D$74</definedName>
    <definedName name="mm">'Assumptions'!#REF!</definedName>
    <definedName name="mm1">'Assumptions'!#REF!</definedName>
    <definedName name="OfferInfoFile">'Assumptions'!$D$89</definedName>
    <definedName name="Output">#REF!</definedName>
    <definedName name="PackagesPerClient">'Assumptions'!$B$20</definedName>
    <definedName name="PercentRoaming">'Assumptions'!$B$11</definedName>
    <definedName name="PolicyReqRes">'Assumptions'!$D$37</definedName>
    <definedName name="_xlnm.Print_Area" localSheetId="4">'Output'!#REF!</definedName>
    <definedName name="SecondarySiteInv">'Assumptions'!$D$71</definedName>
    <definedName name="SecondarySiteMetering">'Assumptions'!$D$75</definedName>
    <definedName name="SWDcompressed">'Assumptions'!$D$85</definedName>
    <definedName name="SWDOn">'Assumptions'!$B$6</definedName>
    <definedName name="SWDuncompressed">'Assumptions'!$D$84</definedName>
    <definedName name="TotalInventorySize">'Assumptions'!$D$70</definedName>
  </definedNames>
  <calcPr fullCalcOnLoad="1"/>
</workbook>
</file>

<file path=xl/comments2.xml><?xml version="1.0" encoding="utf-8"?>
<comments xmlns="http://schemas.openxmlformats.org/spreadsheetml/2006/main">
  <authors>
    <author>mukim</author>
    <author>Craig Morris</author>
  </authors>
  <commentList>
    <comment ref="H3" authorId="0">
      <text>
        <r>
          <rPr>
            <b/>
            <sz val="8"/>
            <rFont val="Tahoma"/>
            <family val="0"/>
          </rPr>
          <t xml:space="preserve">Definition:
</t>
        </r>
        <r>
          <rPr>
            <sz val="10"/>
            <rFont val="Tahoma"/>
            <family val="2"/>
          </rPr>
          <t>Enter the maximum allowed portion for management traffic.  For instance, if this location has a 56Kbps connection with its parent location, and if management related traffic can only use upto 50%, then the Availability of Link with Parent is 50% (28 Kbps)</t>
        </r>
      </text>
    </comment>
    <comment ref="G3" authorId="0">
      <text>
        <r>
          <rPr>
            <b/>
            <sz val="8"/>
            <rFont val="Tahoma"/>
            <family val="0"/>
          </rPr>
          <t xml:space="preserve">Definition:
</t>
        </r>
        <r>
          <rPr>
            <sz val="10"/>
            <rFont val="Tahoma"/>
            <family val="2"/>
          </rPr>
          <t>Enter the speed of the link with parent location.  For instance, if this location has a 56Kbps connection with its parent location, then enter 56.  If it is a LAN, typically you would enter 10,240 for 10Mbps, 102,400 for 100Mbps 100 Mbps and so on.</t>
        </r>
        <r>
          <rPr>
            <b/>
            <sz val="8"/>
            <rFont val="Tahoma"/>
            <family val="0"/>
          </rPr>
          <t xml:space="preserve">
</t>
        </r>
      </text>
    </comment>
    <comment ref="F3" authorId="0">
      <text>
        <r>
          <rPr>
            <b/>
            <sz val="8"/>
            <rFont val="Tahoma"/>
            <family val="0"/>
          </rPr>
          <t xml:space="preserve">Definition:
</t>
        </r>
        <r>
          <rPr>
            <sz val="10"/>
            <rFont val="Tahoma"/>
            <family val="2"/>
          </rPr>
          <t>Enter the speed of the link the client uses to get onto the network.  For instance, if the client is on a LAN, typically you would enter 10,240 for 10Mbps, 102,400 for 100Mbps 100 Mbps and so on.  If the client is accessing the company network over a dialup, you would enter 56 for a typical 56Kbps connection.</t>
        </r>
        <r>
          <rPr>
            <sz val="8"/>
            <rFont val="Tahoma"/>
            <family val="0"/>
          </rPr>
          <t xml:space="preserve">
</t>
        </r>
      </text>
    </comment>
    <comment ref="E3" authorId="0">
      <text>
        <r>
          <rPr>
            <b/>
            <sz val="10"/>
            <rFont val="Tahoma"/>
            <family val="2"/>
          </rPr>
          <t xml:space="preserve">Definition:
</t>
        </r>
        <r>
          <rPr>
            <sz val="10"/>
            <rFont val="Tahoma"/>
            <family val="2"/>
          </rPr>
          <t xml:space="preserve">
This identifier is genetated by the tool for building relationships between parent and child locations.
The identifier is unique.  The first digit typically refers to the tier level.  Other than that, there is no special meaning.</t>
        </r>
      </text>
    </comment>
    <comment ref="A3" authorId="0">
      <text>
        <r>
          <rPr>
            <b/>
            <sz val="8"/>
            <rFont val="Tahoma"/>
            <family val="0"/>
          </rPr>
          <t xml:space="preserve">Definition:
</t>
        </r>
        <r>
          <rPr>
            <sz val="10"/>
            <rFont val="Tahoma"/>
            <family val="2"/>
          </rPr>
          <t>This identifier is genetated by the tool for building relationships between parent location and child location.
The identifier is unique.  The first digit typically refers to the tier level.  Other than that, there is no special meaning.</t>
        </r>
        <r>
          <rPr>
            <sz val="8"/>
            <rFont val="Tahoma"/>
            <family val="0"/>
          </rPr>
          <t xml:space="preserve">
</t>
        </r>
      </text>
    </comment>
    <comment ref="B3" authorId="0">
      <text>
        <r>
          <rPr>
            <b/>
            <sz val="10"/>
            <rFont val="Tahoma"/>
            <family val="2"/>
          </rPr>
          <t>Definition:</t>
        </r>
        <r>
          <rPr>
            <sz val="10"/>
            <rFont val="Tahoma"/>
            <family val="2"/>
          </rPr>
          <t xml:space="preserve">
This identifier is generated by the tool for building relationships between parent and child sites.
The identifier is unique.  The first digit typically refers to the tier level.  Other than that, there is no special meaning.</t>
        </r>
      </text>
    </comment>
    <comment ref="C3" authorId="0">
      <text>
        <r>
          <rPr>
            <b/>
            <sz val="8"/>
            <rFont val="Tahoma"/>
            <family val="0"/>
          </rPr>
          <t xml:space="preserve">Definition:
</t>
        </r>
        <r>
          <rPr>
            <sz val="10"/>
            <rFont val="Tahoma"/>
            <family val="2"/>
          </rPr>
          <t xml:space="preserve">
This is a user defined textual name of a site.  Optional field.</t>
        </r>
        <r>
          <rPr>
            <sz val="8"/>
            <rFont val="Tahoma"/>
            <family val="0"/>
          </rPr>
          <t xml:space="preserve">
</t>
        </r>
      </text>
    </comment>
    <comment ref="D3" authorId="0">
      <text>
        <r>
          <rPr>
            <b/>
            <sz val="8"/>
            <rFont val="Tahoma"/>
            <family val="0"/>
          </rPr>
          <t xml:space="preserve">Definition:
</t>
        </r>
        <r>
          <rPr>
            <sz val="10"/>
            <rFont val="Tahoma"/>
            <family val="2"/>
          </rPr>
          <t>The tool provides a way to enter information about a group of locations that are identical, in terms of, same number of clients and same link speeds with parent locations.  Instead of entering multiple rows of data, one row for each location, enter the size of the group.</t>
        </r>
        <r>
          <rPr>
            <sz val="8"/>
            <rFont val="Tahoma"/>
            <family val="0"/>
          </rPr>
          <t xml:space="preserve">
</t>
        </r>
      </text>
    </comment>
    <comment ref="K3" authorId="0">
      <text>
        <r>
          <rPr>
            <b/>
            <sz val="8"/>
            <rFont val="Tahoma"/>
            <family val="0"/>
          </rPr>
          <t xml:space="preserve">Definition:
</t>
        </r>
        <r>
          <rPr>
            <sz val="10"/>
            <rFont val="Tahoma"/>
            <family val="2"/>
          </rPr>
          <t>This is computed by the tool by rolling up clients reporting inventory at child locations. This excludes client numbers in "Clients Physically at Location".</t>
        </r>
        <r>
          <rPr>
            <sz val="8"/>
            <rFont val="Tahoma"/>
            <family val="0"/>
          </rPr>
          <t xml:space="preserve">
</t>
        </r>
      </text>
    </comment>
    <comment ref="J3" authorId="1">
      <text>
        <r>
          <rPr>
            <b/>
            <sz val="8"/>
            <rFont val="Tahoma"/>
            <family val="0"/>
          </rPr>
          <t>Definition</t>
        </r>
        <r>
          <rPr>
            <sz val="8"/>
            <rFont val="Tahoma"/>
            <family val="0"/>
          </rPr>
          <t xml:space="preserve">
Enter the number of clients physically at this location.</t>
        </r>
      </text>
    </comment>
    <comment ref="N3" authorId="1">
      <text>
        <r>
          <rPr>
            <b/>
            <sz val="8"/>
            <rFont val="Tahoma"/>
            <family val="2"/>
          </rPr>
          <t>Definition:</t>
        </r>
        <r>
          <rPr>
            <sz val="8"/>
            <rFont val="Tahoma"/>
            <family val="0"/>
          </rPr>
          <t xml:space="preserve">
The maximum speed of the link the client uses to get onto the network.  For instance, if the client is on a LAN, typically you would have a link speed of 10,240 for 10Mbps, 102,400 for 100Mbps 100 Mbps and so on.  If the client is accessing the company network over a dialup, you would have 56 for a typical 56Kbps connection.
</t>
        </r>
      </text>
    </comment>
    <comment ref="O3" authorId="1">
      <text>
        <r>
          <rPr>
            <b/>
            <sz val="8"/>
            <rFont val="Tahoma"/>
            <family val="0"/>
          </rPr>
          <t xml:space="preserve">Definition:
</t>
        </r>
        <r>
          <rPr>
            <sz val="8"/>
            <rFont val="Tahoma"/>
            <family val="2"/>
          </rPr>
          <t xml:space="preserve">The maximum speed of the link with parent location.  For instance, if this site has a 56Kbps connection with its parent location.  If it is a LAN, typically this is 10,240 for 10Mbps, 102,400 for 100Mbps 100 Mbps and so on. This value also includes the %link allowed by mgmt calculation.
</t>
        </r>
      </text>
    </comment>
  </commentList>
</comments>
</file>

<file path=xl/comments4.xml><?xml version="1.0" encoding="utf-8"?>
<comments xmlns="http://schemas.openxmlformats.org/spreadsheetml/2006/main">
  <authors>
    <author>mukim</author>
    <author>Craig Morris</author>
  </authors>
  <commentList>
    <comment ref="B61" authorId="0">
      <text>
        <r>
          <rPr>
            <b/>
            <sz val="8"/>
            <rFont val="Tahoma"/>
            <family val="0"/>
          </rPr>
          <t>mukim:</t>
        </r>
        <r>
          <rPr>
            <sz val="8"/>
            <rFont val="Tahoma"/>
            <family val="0"/>
          </rPr>
          <t xml:space="preserve">
check Kerry's</t>
        </r>
      </text>
    </comment>
    <comment ref="A7" authorId="1">
      <text>
        <r>
          <rPr>
            <b/>
            <sz val="8"/>
            <rFont val="Tahoma"/>
            <family val="0"/>
          </rPr>
          <t xml:space="preserve">Software Distribution: </t>
        </r>
        <r>
          <rPr>
            <sz val="8"/>
            <rFont val="Tahoma"/>
            <family val="2"/>
          </rPr>
          <t>Software Distibution volumes are divided by frequency to provide an average per day. To simulate a SWD of Office etc, change the frequency to 1 week or 1 day to see the impact of this distribution</t>
        </r>
        <r>
          <rPr>
            <sz val="8"/>
            <rFont val="Tahoma"/>
            <family val="0"/>
          </rPr>
          <t xml:space="preserve">
</t>
        </r>
      </text>
    </comment>
    <comment ref="A22" authorId="1">
      <text>
        <r>
          <rPr>
            <b/>
            <sz val="8"/>
            <rFont val="Tahoma"/>
            <family val="0"/>
          </rPr>
          <t xml:space="preserve">Definition: </t>
        </r>
        <r>
          <rPr>
            <sz val="8"/>
            <rFont val="Tahoma"/>
            <family val="2"/>
          </rPr>
          <t>This is the total number of collections created at any one site, usually a Primary or Central Site, These then flow down to the child sites. This figure affects inter-site traffic.</t>
        </r>
        <r>
          <rPr>
            <sz val="8"/>
            <rFont val="Tahoma"/>
            <family val="0"/>
          </rPr>
          <t xml:space="preserve">
</t>
        </r>
      </text>
    </comment>
    <comment ref="A51" authorId="1">
      <text>
        <r>
          <rPr>
            <b/>
            <sz val="8"/>
            <rFont val="Tahoma"/>
            <family val="0"/>
          </rPr>
          <t xml:space="preserve">Definition: </t>
        </r>
        <r>
          <rPr>
            <sz val="8"/>
            <rFont val="Tahoma"/>
            <family val="2"/>
          </rPr>
          <t>This is used to determine the number of full inventories created at each location.The tool takes the percentage and the full inventory size to calculate traffic. This is used by both Hardware and software inventory.</t>
        </r>
        <r>
          <rPr>
            <sz val="8"/>
            <rFont val="Tahoma"/>
            <family val="0"/>
          </rPr>
          <t xml:space="preserve">
</t>
        </r>
      </text>
    </comment>
    <comment ref="A24" authorId="1">
      <text>
        <r>
          <rPr>
            <b/>
            <sz val="8"/>
            <rFont val="Tahoma"/>
            <family val="0"/>
          </rPr>
          <t xml:space="preserve">Definition: </t>
        </r>
        <r>
          <rPr>
            <sz val="8"/>
            <rFont val="Tahoma"/>
            <family val="2"/>
          </rPr>
          <t>Number of new advertisements created per client.</t>
        </r>
        <r>
          <rPr>
            <sz val="8"/>
            <rFont val="Tahoma"/>
            <family val="0"/>
          </rPr>
          <t xml:space="preserve">
</t>
        </r>
      </text>
    </comment>
    <comment ref="A27" authorId="1">
      <text>
        <r>
          <rPr>
            <b/>
            <sz val="8"/>
            <rFont val="Tahoma"/>
            <family val="2"/>
          </rPr>
          <t xml:space="preserve">Definition: </t>
        </r>
        <r>
          <rPr>
            <sz val="8"/>
            <rFont val="Tahoma"/>
            <family val="2"/>
          </rPr>
          <t>Number of new packages created per day.</t>
        </r>
        <r>
          <rPr>
            <sz val="8"/>
            <rFont val="Tahoma"/>
            <family val="0"/>
          </rPr>
          <t xml:space="preserve">
</t>
        </r>
      </text>
    </comment>
    <comment ref="A21" authorId="1">
      <text>
        <r>
          <rPr>
            <b/>
            <sz val="8"/>
            <rFont val="Tahoma"/>
            <family val="0"/>
          </rPr>
          <t xml:space="preserve">Definition: </t>
        </r>
        <r>
          <rPr>
            <sz val="8"/>
            <rFont val="Tahoma"/>
            <family val="2"/>
          </rPr>
          <t>This is the client polling cycle for checking for new advertisements.</t>
        </r>
      </text>
    </comment>
    <comment ref="A26" authorId="1">
      <text>
        <r>
          <rPr>
            <b/>
            <sz val="8"/>
            <rFont val="Tahoma"/>
            <family val="0"/>
          </rPr>
          <t xml:space="preserve">Definition: </t>
        </r>
        <r>
          <rPr>
            <sz val="8"/>
            <rFont val="Tahoma"/>
            <family val="2"/>
          </rPr>
          <t>When a machine is reimaged or new deployed with the SMS Client it will receive all policy assigments, from " Total number of packages per client" above.</t>
        </r>
        <r>
          <rPr>
            <sz val="8"/>
            <rFont val="Tahoma"/>
            <family val="0"/>
          </rPr>
          <t xml:space="preserve">
</t>
        </r>
      </text>
    </comment>
    <comment ref="A18" authorId="1">
      <text>
        <r>
          <rPr>
            <b/>
            <sz val="8"/>
            <rFont val="Tahoma"/>
            <family val="0"/>
          </rPr>
          <t xml:space="preserve">Definition: </t>
        </r>
        <r>
          <rPr>
            <sz val="8"/>
            <rFont val="Tahoma"/>
            <family val="2"/>
          </rPr>
          <t>For the purposes of the tool we assume user and machine are one and the same. For the most part, number of machines is the unit of measure that is most important. However for SWD use the sum of both for collections.</t>
        </r>
        <r>
          <rPr>
            <sz val="8"/>
            <rFont val="Tahoma"/>
            <family val="0"/>
          </rPr>
          <t xml:space="preserve">
</t>
        </r>
      </text>
    </comment>
    <comment ref="A20" authorId="1">
      <text>
        <r>
          <rPr>
            <b/>
            <sz val="8"/>
            <rFont val="Tahoma"/>
            <family val="0"/>
          </rPr>
          <t xml:space="preserve">Definition: </t>
        </r>
        <r>
          <rPr>
            <sz val="8"/>
            <rFont val="Tahoma"/>
            <family val="2"/>
          </rPr>
          <t>Sum of the above two values.</t>
        </r>
        <r>
          <rPr>
            <sz val="8"/>
            <rFont val="Tahoma"/>
            <family val="0"/>
          </rPr>
          <t xml:space="preserve">
</t>
        </r>
      </text>
    </comment>
    <comment ref="A25" authorId="1">
      <text>
        <r>
          <rPr>
            <b/>
            <sz val="8"/>
            <rFont val="Tahoma"/>
            <family val="0"/>
          </rPr>
          <t xml:space="preserve">Defintion: </t>
        </r>
        <r>
          <rPr>
            <sz val="8"/>
            <rFont val="Tahoma"/>
            <family val="2"/>
          </rPr>
          <t>This is the number of clients targeted for a single SWD advertisement. The default is "all clients".</t>
        </r>
        <r>
          <rPr>
            <sz val="8"/>
            <rFont val="Tahoma"/>
            <family val="0"/>
          </rPr>
          <t xml:space="preserve">
</t>
        </r>
      </text>
    </comment>
    <comment ref="A17" authorId="1">
      <text>
        <r>
          <rPr>
            <b/>
            <sz val="8"/>
            <rFont val="Tahoma"/>
            <family val="0"/>
          </rPr>
          <t xml:space="preserve">Definition: </t>
        </r>
        <r>
          <rPr>
            <sz val="8"/>
            <rFont val="Tahoma"/>
            <family val="2"/>
          </rPr>
          <t>These settings below are used throughout the entire hierarchy.</t>
        </r>
        <r>
          <rPr>
            <sz val="8"/>
            <rFont val="Tahoma"/>
            <family val="0"/>
          </rPr>
          <t xml:space="preserve">
</t>
        </r>
      </text>
    </comment>
    <comment ref="A40" authorId="1">
      <text>
        <r>
          <rPr>
            <b/>
            <sz val="8"/>
            <rFont val="Tahoma"/>
            <family val="0"/>
          </rPr>
          <t>Definition:</t>
        </r>
        <r>
          <rPr>
            <sz val="8"/>
            <rFont val="Tahoma"/>
            <family val="2"/>
          </rPr>
          <t xml:space="preserve"> Tool uses this value times the "Total number of advertisements per client" times the "percentage of clients going thru reimage/deployment" to calculate the volume of traffic for full policy body requests.</t>
        </r>
        <r>
          <rPr>
            <sz val="8"/>
            <rFont val="Tahoma"/>
            <family val="0"/>
          </rPr>
          <t xml:space="preserve">
</t>
        </r>
      </text>
    </comment>
    <comment ref="A34" authorId="1">
      <text>
        <r>
          <rPr>
            <b/>
            <sz val="8"/>
            <rFont val="Tahoma"/>
            <family val="0"/>
          </rPr>
          <t xml:space="preserve">Definition: </t>
        </r>
        <r>
          <rPr>
            <sz val="8"/>
            <rFont val="Tahoma"/>
            <family val="2"/>
          </rPr>
          <t>Tool uses this value times the "Total number of advertisements per client" times the "percentage of clients going thru reimage/deployment" to calculate the volume of traffic for full policy assignment requests.</t>
        </r>
      </text>
    </comment>
    <comment ref="A43" authorId="1">
      <text>
        <r>
          <rPr>
            <b/>
            <sz val="8"/>
            <rFont val="Tahoma"/>
            <family val="0"/>
          </rPr>
          <t>Definition:</t>
        </r>
        <r>
          <rPr>
            <sz val="8"/>
            <rFont val="Tahoma"/>
            <family val="2"/>
          </rPr>
          <t xml:space="preserve"> Tool uses this value times the "Total number of advertisements per client" times the "percentage of clients going thru reimage/deployment" to calculate the volume of traffic for full location requests.</t>
        </r>
        <r>
          <rPr>
            <sz val="8"/>
            <rFont val="Tahoma"/>
            <family val="0"/>
          </rPr>
          <t xml:space="preserve">
</t>
        </r>
      </text>
    </comment>
    <comment ref="A53" authorId="1">
      <text>
        <r>
          <rPr>
            <b/>
            <sz val="8"/>
            <rFont val="Tahoma"/>
            <family val="0"/>
          </rPr>
          <t xml:space="preserve">Definition: </t>
        </r>
        <r>
          <rPr>
            <sz val="8"/>
            <rFont val="Tahoma"/>
            <family val="2"/>
          </rPr>
          <t xml:space="preserve">This is the actual file size, not the file size over the network. </t>
        </r>
        <r>
          <rPr>
            <sz val="8"/>
            <rFont val="Tahoma"/>
            <family val="0"/>
          </rPr>
          <t xml:space="preserve">
</t>
        </r>
      </text>
    </comment>
    <comment ref="A54" authorId="1">
      <text>
        <r>
          <rPr>
            <b/>
            <sz val="8"/>
            <rFont val="Tahoma"/>
            <family val="0"/>
          </rPr>
          <t>Definition:</t>
        </r>
        <r>
          <rPr>
            <sz val="8"/>
            <rFont val="Tahoma"/>
            <family val="2"/>
          </rPr>
          <t xml:space="preserve"> This is the actual file size, not the file size over the network. </t>
        </r>
      </text>
    </comment>
    <comment ref="A59" authorId="1">
      <text>
        <r>
          <rPr>
            <b/>
            <sz val="8"/>
            <rFont val="Tahoma"/>
            <family val="2"/>
          </rPr>
          <t>Definition:</t>
        </r>
        <r>
          <rPr>
            <sz val="8"/>
            <rFont val="Tahoma"/>
            <family val="0"/>
          </rPr>
          <t xml:space="preserve"> This is the actual file size, not the file size over the network. </t>
        </r>
      </text>
    </comment>
    <comment ref="A60" authorId="1">
      <text>
        <r>
          <rPr>
            <b/>
            <sz val="8"/>
            <rFont val="Tahoma"/>
            <family val="0"/>
          </rPr>
          <t>Definition:</t>
        </r>
        <r>
          <rPr>
            <sz val="8"/>
            <rFont val="Tahoma"/>
            <family val="2"/>
          </rPr>
          <t xml:space="preserve"> This is the actual file size, not the file size over the network. </t>
        </r>
      </text>
    </comment>
  </commentList>
</comments>
</file>

<file path=xl/sharedStrings.xml><?xml version="1.0" encoding="utf-8"?>
<sst xmlns="http://schemas.openxmlformats.org/spreadsheetml/2006/main" count="510" uniqueCount="280">
  <si>
    <t>Tier</t>
  </si>
  <si>
    <t>Central</t>
  </si>
  <si>
    <t>IT Staff</t>
  </si>
  <si>
    <t>Client count at Site</t>
  </si>
  <si>
    <t>Clients reporting to this site</t>
  </si>
  <si>
    <t>NA</t>
  </si>
  <si>
    <t>Asssumptions</t>
  </si>
  <si>
    <t>backup weekly</t>
  </si>
  <si>
    <t>Client Health (Y/N)</t>
  </si>
  <si>
    <t>System Center (Data Warehouse)</t>
  </si>
  <si>
    <t>Heartbeat DDR daily?</t>
  </si>
  <si>
    <t>Status messages volume based on successful installs</t>
  </si>
  <si>
    <t>Assume worse case re: client inventory cycles occuring between 8-10am</t>
  </si>
  <si>
    <t xml:space="preserve">Assume worse case re: Hardware designed to handle all clients requesting SWD within 1 hour </t>
  </si>
  <si>
    <t>Assume network links and server hardware is up 99%</t>
  </si>
  <si>
    <t>Customer #1 requirement is quality/reliable time, not cost savings on hardware</t>
  </si>
  <si>
    <t>2 major software upgrades will occur per year to all clients with 2 weeks.</t>
  </si>
  <si>
    <t>Assume we can plan/schedule the above major releases.</t>
  </si>
  <si>
    <t>Associated Status messages</t>
  </si>
  <si>
    <t># Sites like this</t>
  </si>
  <si>
    <t>Link with clients in this site (Kbps)</t>
  </si>
  <si>
    <t>Link to parent (Kbps)</t>
  </si>
  <si>
    <t>SSS</t>
  </si>
  <si>
    <t>MP</t>
  </si>
  <si>
    <t>DP</t>
  </si>
  <si>
    <t>Step 1</t>
  </si>
  <si>
    <t>Step 2</t>
  </si>
  <si>
    <t>DDR compression ratio:</t>
  </si>
  <si>
    <t>HINV compression ratio:</t>
  </si>
  <si>
    <t>SINV compression ratio:</t>
  </si>
  <si>
    <t>1 per day</t>
  </si>
  <si>
    <t>if AD, hits AD</t>
  </si>
  <si>
    <t>SQL replication</t>
  </si>
  <si>
    <t>Role</t>
  </si>
  <si>
    <t>Clients Range</t>
  </si>
  <si>
    <t>CPU</t>
  </si>
  <si>
    <t>Memory</t>
  </si>
  <si>
    <t>Disk</t>
  </si>
  <si>
    <t>NIC</t>
  </si>
  <si>
    <t>Comments</t>
  </si>
  <si>
    <t>Lower</t>
  </si>
  <si>
    <t>Upper</t>
  </si>
  <si>
    <t>Number of processors</t>
  </si>
  <si>
    <t>Clock (GHz)</t>
  </si>
  <si>
    <t>Amount (GB)</t>
  </si>
  <si>
    <t>Type</t>
  </si>
  <si>
    <t>Amount of storage</t>
  </si>
  <si>
    <t>Configuration</t>
  </si>
  <si>
    <t>Number</t>
  </si>
  <si>
    <t>SCSI</t>
  </si>
  <si>
    <t>Ethernet collision related performance degradation is not considered.</t>
  </si>
  <si>
    <t>if Clients are roaming between sites, over estimate the number of clients at all roaming sites.  Changes in traffic pattern as a result of this is not considered.</t>
  </si>
  <si>
    <t>Step 3</t>
  </si>
  <si>
    <t>Assume clients are already installed and that they are in operational steady state.  In other words, peak network usages during client installation are not considered.</t>
  </si>
  <si>
    <t>Transaction</t>
  </si>
  <si>
    <t>SQL replication type</t>
  </si>
  <si>
    <t>Snapshot replication</t>
  </si>
  <si>
    <t>No transactional replication</t>
  </si>
  <si>
    <t># of clients* 50 Bytes per client * # of adverts per client</t>
  </si>
  <si>
    <t>SQL replication formula</t>
  </si>
  <si>
    <t>Unit size</t>
  </si>
  <si>
    <t>Number of policies per collection</t>
  </si>
  <si>
    <t>Policy distribution cycle (min)</t>
  </si>
  <si>
    <t>Frequency (per day)</t>
  </si>
  <si>
    <t>MP Certificate queries (Bytes):</t>
  </si>
  <si>
    <t>MP location queries (Bytes):</t>
  </si>
  <si>
    <t>once a week</t>
  </si>
  <si>
    <t>Transaction per day (Mbytes)</t>
  </si>
  <si>
    <t>DDR size (Bytes):</t>
  </si>
  <si>
    <t>Sending DDRs up (Bytes):</t>
  </si>
  <si>
    <t>Value</t>
  </si>
  <si>
    <t>DDR and Inventory</t>
  </si>
  <si>
    <t>1 per week</t>
  </si>
  <si>
    <t>Compressed HINV transactions:</t>
  </si>
  <si>
    <t>Compressed SINV transactions:</t>
  </si>
  <si>
    <t>Compressed File transactions:</t>
  </si>
  <si>
    <t>Uncompressed HINV transactions:</t>
  </si>
  <si>
    <t>Uncompressed SINV transactions:</t>
  </si>
  <si>
    <t>Uncompressed File transactions:</t>
  </si>
  <si>
    <t>File compression ratio:</t>
  </si>
  <si>
    <t>Metering</t>
  </si>
  <si>
    <t>SWD/patch</t>
  </si>
  <si>
    <t>Compression ratio:</t>
  </si>
  <si>
    <t>Uncompressed SWD traffic</t>
  </si>
  <si>
    <t>Compressed SWD traffic</t>
  </si>
  <si>
    <t>Office type application deployment</t>
  </si>
  <si>
    <t>typical LOB application deployment or changes to</t>
  </si>
  <si>
    <t>once per week</t>
  </si>
  <si>
    <t>No</t>
  </si>
  <si>
    <t>Speed</t>
  </si>
  <si>
    <t>Load balance clients across NIC's so that 50% of clients come in to each card</t>
  </si>
  <si>
    <t>SSS/Proxy MP</t>
  </si>
  <si>
    <t>SSS/Proxy MP/Repl SQL</t>
  </si>
  <si>
    <t>Total number of packages per client: (T)</t>
  </si>
  <si>
    <t>Average % of clients targeted per package per adv (Q)</t>
  </si>
  <si>
    <t>Policy request (machine and user): (Bytes)</t>
  </si>
  <si>
    <t>NULL Policy response</t>
  </si>
  <si>
    <t>proportional to Y</t>
  </si>
  <si>
    <t>Delta policy response:</t>
  </si>
  <si>
    <t>Full policy response:</t>
  </si>
  <si>
    <t>proportional to P*Q* number of clients</t>
  </si>
  <si>
    <t>Full policy body request/response:</t>
  </si>
  <si>
    <t>proportional to Z*T* number of clients</t>
  </si>
  <si>
    <t>Delta Location request/response</t>
  </si>
  <si>
    <t>Full Location request/response:</t>
  </si>
  <si>
    <t>proportional to Z*T</t>
  </si>
  <si>
    <t>Delta Policy body request/response</t>
  </si>
  <si>
    <t>Site name</t>
  </si>
  <si>
    <t>Link to parent availability</t>
  </si>
  <si>
    <t>total inventory</t>
  </si>
  <si>
    <t>Availability of WAN links is assumed to be average irrespective of a case where links are available at certain rates during certain hours of the day or night.</t>
  </si>
  <si>
    <t>Yes</t>
  </si>
  <si>
    <t>1.1.</t>
  </si>
  <si>
    <t>2.1.</t>
  </si>
  <si>
    <t>2.2.</t>
  </si>
  <si>
    <t>2.3.</t>
  </si>
  <si>
    <t>3.1.</t>
  </si>
  <si>
    <t>3.2.</t>
  </si>
  <si>
    <t>Sample 1:</t>
  </si>
  <si>
    <t>Sample 2:</t>
  </si>
  <si>
    <t>MNC</t>
  </si>
  <si>
    <t>Branch Office</t>
  </si>
  <si>
    <t>District A</t>
  </si>
  <si>
    <t>District B</t>
  </si>
  <si>
    <t>Europe</t>
  </si>
  <si>
    <t>APAC</t>
  </si>
  <si>
    <t>East</t>
  </si>
  <si>
    <t>West</t>
  </si>
  <si>
    <t>East BR</t>
  </si>
  <si>
    <t>West BR</t>
  </si>
  <si>
    <t>SQL Replication</t>
  </si>
  <si>
    <t>Impact on AD is not considered.</t>
  </si>
  <si>
    <t>SLP sizing is not considered.</t>
  </si>
  <si>
    <t>RP sizing is not considered.</t>
  </si>
  <si>
    <t xml:space="preserve">HW shown is what we tested with.  </t>
  </si>
  <si>
    <t>once in 6months</t>
  </si>
  <si>
    <t>patches/LOB VB apps</t>
  </si>
  <si>
    <t>Twice a week, includes LOB updates</t>
  </si>
  <si>
    <t>Basic Assumptions</t>
  </si>
  <si>
    <t>Advanced Settings</t>
  </si>
  <si>
    <t>Use Inventory (Yes/No)</t>
  </si>
  <si>
    <t>Use Metering (Yes/no)</t>
  </si>
  <si>
    <t>Use Software Distribution</t>
  </si>
  <si>
    <t>Software Distribution Assumptions</t>
  </si>
  <si>
    <t>Typical LOB application deployment or changes:</t>
  </si>
  <si>
    <t>Large Applications (ex: Microsoft Office) size deployment:</t>
  </si>
  <si>
    <t>Patches or LOB updates:</t>
  </si>
  <si>
    <t>Unit size (Bytes)</t>
  </si>
  <si>
    <t>Once a week</t>
  </si>
  <si>
    <t>Frequency (once every x days)</t>
  </si>
  <si>
    <t>Every six months</t>
  </si>
  <si>
    <t>DDR's are compressed</t>
  </si>
  <si>
    <t>Site Ref</t>
  </si>
  <si>
    <t>Parent Site Ref</t>
  </si>
  <si>
    <t>Regional</t>
  </si>
  <si>
    <t>HQ</t>
  </si>
  <si>
    <t>2.4.</t>
  </si>
  <si>
    <t>BranchMgr</t>
  </si>
  <si>
    <t>3.5.</t>
  </si>
  <si>
    <t>Claims</t>
  </si>
  <si>
    <t>3.6.</t>
  </si>
  <si>
    <t>Agents</t>
  </si>
  <si>
    <t>once a day</t>
  </si>
  <si>
    <t>Prerequisites:</t>
  </si>
  <si>
    <t>Objectives:</t>
  </si>
  <si>
    <r>
      <t>·</t>
    </r>
    <r>
      <rPr>
        <sz val="7"/>
        <rFont val="Times New Roman"/>
        <family val="1"/>
      </rPr>
      <t xml:space="preserve">         </t>
    </r>
    <r>
      <rPr>
        <sz val="10"/>
        <rFont val="Arial"/>
        <family val="2"/>
      </rPr>
      <t>The availability of network pipe for management traffic is important.   Set the allowable percentage of the pipe for management traffic.</t>
    </r>
  </si>
  <si>
    <r>
      <t>·</t>
    </r>
    <r>
      <rPr>
        <sz val="7"/>
        <rFont val="Times New Roman"/>
        <family val="1"/>
      </rPr>
      <t xml:space="preserve">         </t>
    </r>
    <r>
      <rPr>
        <u val="single"/>
        <sz val="10"/>
        <rFont val="Arial"/>
        <family val="2"/>
      </rPr>
      <t xml:space="preserve">Sample Topologies: </t>
    </r>
    <r>
      <rPr>
        <sz val="10"/>
        <rFont val="Arial"/>
        <family val="2"/>
      </rPr>
      <t> a couple of sample topologies are provided. Click on either to copy.  This is an excellent way to familiarize yourself with the tool.</t>
    </r>
  </si>
  <si>
    <t>How to use the tool:</t>
  </si>
  <si>
    <t>Scenario tab:</t>
  </si>
  <si>
    <r>
      <t xml:space="preserve"> </t>
    </r>
    <r>
      <rPr>
        <b/>
        <sz val="10"/>
        <rFont val="Arial"/>
        <family val="2"/>
      </rPr>
      <t>Analysis of Middle Tier Sites:</t>
    </r>
  </si>
  <si>
    <r>
      <t xml:space="preserve"> </t>
    </r>
    <r>
      <rPr>
        <b/>
        <sz val="10"/>
        <rFont val="Arial"/>
        <family val="2"/>
      </rPr>
      <t>Analysis tab:</t>
    </r>
  </si>
  <si>
    <r>
      <t xml:space="preserve"> </t>
    </r>
    <r>
      <rPr>
        <b/>
        <sz val="10"/>
        <rFont val="Arial"/>
        <family val="2"/>
      </rPr>
      <t>Assumptions tab:</t>
    </r>
  </si>
  <si>
    <t>Output:</t>
  </si>
  <si>
    <t>Tier (tool internal)</t>
  </si>
  <si>
    <t>% of Parent Link allowed for Mgmt</t>
  </si>
  <si>
    <t>Local Access Usage</t>
  </si>
  <si>
    <t>Parent Link Usage</t>
  </si>
  <si>
    <t>1: Define Scenario</t>
  </si>
  <si>
    <t>2: Assumptions</t>
  </si>
  <si>
    <t>3: Analysis</t>
  </si>
  <si>
    <t>4: Output</t>
  </si>
  <si>
    <t>Disk arrays can be a single disk, or multiple disks depending on budget and fault tolerance needs. Consult hardware provider for recommendations. Number of clients supportable will depend on frequency and volume of SWD.</t>
  </si>
  <si>
    <t>Disk arrays can be a single disk, or multiple disks depending on budget and fault tolerance needs. Consult hardware provider for recommendations. Number of clients supportable will depend on frequency and volume of SWD, assuming this server is also a DP. Should have very speed connection to Primary Site SQL Database.</t>
  </si>
  <si>
    <t>Step 4</t>
  </si>
  <si>
    <r>
      <t>·</t>
    </r>
    <r>
      <rPr>
        <sz val="7"/>
        <rFont val="Times New Roman"/>
        <family val="1"/>
      </rPr>
      <t xml:space="preserve">         </t>
    </r>
    <r>
      <rPr>
        <sz val="10"/>
        <rFont val="Arial"/>
        <family val="2"/>
      </rPr>
      <t xml:space="preserve">The Columns “Client Link Usage” and “Parent Link Usage” get populated based on the computed traffic loads.  Each cell shows the link usage.  </t>
    </r>
    <r>
      <rPr>
        <u val="single"/>
        <sz val="10"/>
        <rFont val="Arial"/>
        <family val="2"/>
      </rPr>
      <t>The details/comment field of each cell shows the total traffic and its breakdown by type.</t>
    </r>
  </si>
  <si>
    <t>Inventory (with sender compression) + Secondary Site Overhead</t>
  </si>
  <si>
    <t>Metering (with sender compression) + Secondary Site Overhead</t>
  </si>
  <si>
    <t>Site Traffic (Information Files associated with SWD)</t>
  </si>
  <si>
    <t>Clients reporting inventory to this site</t>
  </si>
  <si>
    <r>
      <t>·</t>
    </r>
    <r>
      <rPr>
        <sz val="7"/>
        <rFont val="Times New Roman"/>
        <family val="1"/>
      </rPr>
      <t xml:space="preserve">         </t>
    </r>
    <r>
      <rPr>
        <sz val="10"/>
        <rFont val="Arial"/>
        <family val="2"/>
      </rPr>
      <t>At this point Replicated SQL data is assumed to be based on a snap shot occuring nightly, in later versions this will be corrected to reflect actual traffic estimates.</t>
    </r>
  </si>
  <si>
    <t>Average Percentage of Roaming clients at any one time</t>
  </si>
  <si>
    <t>Colleval New Collection information file (sent to all sites)</t>
  </si>
  <si>
    <t>CollEval Weekly update(sent to all sites)</t>
  </si>
  <si>
    <t>Offer Information File</t>
  </si>
  <si>
    <t>Site to Site Status, Collection and Heartbeat volume</t>
  </si>
  <si>
    <t xml:space="preserve">Disk arrays can be a single disk, or multiple disks depending on budget and fault tolerance needs. Consult hardware provider for recommendations. Number of clients supportable will depend on frequency and volume of SWD. </t>
  </si>
  <si>
    <t>No of disks/arrays</t>
  </si>
  <si>
    <t>Disk arrays can be a single disk, or multiple disks depending on budget and fault tolerance needs. Consult hardware provider for recommendations. Number of clients supportable will depend on frequency and volume of SWD. In order to achieve maxmimum results segmentation of clients per network card on DP is recommended.</t>
  </si>
  <si>
    <t>minimum of 1 year worth of packages</t>
  </si>
  <si>
    <t>Additional Comments</t>
  </si>
  <si>
    <t xml:space="preserve">Disk arrays can be a single disk, or multiple disks depending on budget and fault tolerance needs. Consult hardware provider for recommendations. </t>
  </si>
  <si>
    <t>Disk arrays can be a single disk, or multiple disks depending on budget and fault tolerance needs. Consult hardware provider for recommendations. Number of clients supportable will depend on frequency and volume of SWD. In order to achieve maxmimum results segmentation of clients per network card on DP/SS is recommended.</t>
  </si>
  <si>
    <t>Disk arrays can be a single disk, or multiple disks depending on budget and fault tolerance needs. Consult hardware provider for recommendations. Number of clients supportable will depend on frequency and volume of SWD. Should have very high speed WAN connection to Primary Site SQL Database.</t>
  </si>
  <si>
    <t>To provide additional fault tolerance you could consider deploying an MP NLB comprised of 2 lower spec machines, such as 2 x 1 3Gb processor servers with ~1Gb RAM. Disk configuration however can't really be decreased.</t>
  </si>
  <si>
    <t>To provide additional fault tolerance you could consider deploying an MP NLB comprised of 2 lower spec machines, such as 2 x 2 3Gb processor servers with ~2Gb RAM. Disk configuration however can't really be decreased.</t>
  </si>
  <si>
    <t xml:space="preserve"> Note: To distribute a 1Gb package to 4000 clients will take ~88 hrs with 100Mbps network running at 100%, so network infrastructure and SWD SLAs will affect the particular size of this implementation. This machine will also be a MP</t>
  </si>
  <si>
    <t xml:space="preserve"> Note: To distribute a 1Gb package to 4000 clients will (with one DP) take ~88 hrs with 100Mbps network running at 100%, so network infrastructure and SWD SLAs will affect the particular size of this implementation. This machine can also be a MP</t>
  </si>
  <si>
    <t>Note: To distribute a 1Gb package to 4000 clients will (with one DP) take ~88 hrs with 100Mbps network running at 100%, so network infrastructure and SWD SLAs will affect the particular size of this implementation. This machine can also be a MP. Consider having a separate MP server around 15-25,000 clients if moderate to heavy SWD is expected.</t>
  </si>
  <si>
    <t xml:space="preserve">Note: To distribute a 1Gb package to 4000 clients (using one DP) will take ~88 hrs with 100Mbps network running at 100%, so network infrastructure and SWD SLAs will affect the particular size of this implementation. </t>
  </si>
  <si>
    <t xml:space="preserve"> Note: To distribute a 1Gb package to 4000 clients will (with one DP) take ~88 hrs with 100Mbps network running at 100%, so network infrastructure and SWD SLAs will affect the particular size of this implementation. </t>
  </si>
  <si>
    <t xml:space="preserve">Note: To distribute a 1Gb package to 4000 clients will (with one DP) take ~88 hrs with 100Mbps network running at 100%, so network infrastructure and SWD SLAs will affect the particular size of this implementation. </t>
  </si>
  <si>
    <t>Number of collections a client (both user and machine) belongs to</t>
  </si>
  <si>
    <t>Number of new software packages created per day: (P)</t>
  </si>
  <si>
    <t>Number of Software Distribution Advertisements sent per day per client: (Y)</t>
  </si>
  <si>
    <t>Software Distribution (Policy)</t>
  </si>
  <si>
    <t>Hierarchy Level Configuration Settings</t>
  </si>
  <si>
    <t>Percentage of clients going thru reimage/re-deployment (requiring all policies to be sent): (Z)</t>
  </si>
  <si>
    <t>Per Client Software Distribution Configuration</t>
  </si>
  <si>
    <t>Software Inventory File Collection: Number of files</t>
  </si>
  <si>
    <t>Software Inventory File Collection: Typical text file size (Bytes)</t>
  </si>
  <si>
    <t>Sending Metering data up (14 applications executed 10 times)</t>
  </si>
  <si>
    <t>Full Hardware Inventory</t>
  </si>
  <si>
    <t>Delta Hardware Inventory</t>
  </si>
  <si>
    <t>Delta Software Inventory</t>
  </si>
  <si>
    <t>Full Software Inventory</t>
  </si>
  <si>
    <t>Location Ref (tool internal)</t>
  </si>
  <si>
    <t>Location Name</t>
  </si>
  <si>
    <t># Locations like this</t>
  </si>
  <si>
    <t>Parent Location Ref (tool internal)</t>
  </si>
  <si>
    <t>Clients Physically at Location</t>
  </si>
  <si>
    <t>Local Admin Present</t>
  </si>
  <si>
    <t>Average Total Number of Collections at a Location</t>
  </si>
  <si>
    <r>
      <t>·</t>
    </r>
    <r>
      <rPr>
        <sz val="7"/>
        <rFont val="Times New Roman"/>
        <family val="1"/>
      </rPr>
      <t xml:space="preserve">         </t>
    </r>
    <r>
      <rPr>
        <sz val="10"/>
        <rFont val="Arial"/>
        <family val="2"/>
      </rPr>
      <t xml:space="preserve">Customer topology information can be entered by opening a wizard like dialog.  Click on “Build Topology”.  Typically the topology information is recorded in an inverted tree like hierarchical structure.  However, for excel, we chose to build a table.  A few identifiers are automatically generated to build the hierarchy recursively.  Fields such as “Tier”, “Location Ref” and “Parent Location Ref” link the tiers and locations with the parents of a locaton.  Location name is an arbitrary optional textual name to identify a location. </t>
    </r>
  </si>
  <si>
    <r>
      <t>·</t>
    </r>
    <r>
      <rPr>
        <sz val="7"/>
        <rFont val="Times New Roman"/>
        <family val="1"/>
      </rPr>
      <t xml:space="preserve">         </t>
    </r>
    <r>
      <rPr>
        <sz val="10"/>
        <rFont val="Arial"/>
        <family val="2"/>
      </rPr>
      <t>If you choose to create the topology table without using the wizard, please pay attention to the location linkages.   You need to manually verify the correctness as there is no automated validation for a manually created table.</t>
    </r>
  </si>
  <si>
    <r>
      <t>·</t>
    </r>
    <r>
      <rPr>
        <sz val="7"/>
        <rFont val="Times New Roman"/>
        <family val="1"/>
      </rPr>
      <t xml:space="preserve">         </t>
    </r>
    <r>
      <rPr>
        <sz val="10"/>
        <rFont val="Arial"/>
        <family val="2"/>
      </rPr>
      <t xml:space="preserve">In the case where there are several identical locations at the same tier, there is an easy way to enter that as a group.  Enter the number of identical sites under “Number of Locations like This”.  </t>
    </r>
  </si>
  <si>
    <r>
      <t>·</t>
    </r>
    <r>
      <rPr>
        <sz val="7"/>
        <rFont val="Times New Roman"/>
        <family val="1"/>
      </rPr>
      <t xml:space="preserve">         </t>
    </r>
    <r>
      <rPr>
        <sz val="10"/>
        <rFont val="Arial"/>
        <family val="2"/>
      </rPr>
      <t>Network link information is important to record especially when there are WAN links.  The tool asks for both location-to-location connectivity link speed and the link that a client machine uses to get onto the network.  Imagine a client RAS’ing into the corporate network in the latter case.</t>
    </r>
  </si>
  <si>
    <r>
      <t>·</t>
    </r>
    <r>
      <rPr>
        <sz val="7"/>
        <rFont val="Times New Roman"/>
        <family val="1"/>
      </rPr>
      <t xml:space="preserve">         </t>
    </r>
    <r>
      <rPr>
        <sz val="10"/>
        <rFont val="Arial"/>
        <family val="2"/>
      </rPr>
      <t xml:space="preserve">Record whether there is a local administration present at a location.  </t>
    </r>
  </si>
  <si>
    <r>
      <t>·</t>
    </r>
    <r>
      <rPr>
        <sz val="7"/>
        <rFont val="Times New Roman"/>
        <family val="1"/>
      </rPr>
      <t xml:space="preserve">         </t>
    </r>
    <r>
      <rPr>
        <sz val="10"/>
        <rFont val="Arial"/>
        <family val="2"/>
      </rPr>
      <t>Client count at a location is self explanatory.  “Client reporting to a location” is automatically calculated as the locations are built.</t>
    </r>
  </si>
  <si>
    <r>
      <t>·</t>
    </r>
    <r>
      <rPr>
        <sz val="7"/>
        <rFont val="Times New Roman"/>
        <family val="1"/>
      </rPr>
      <t xml:space="preserve">         </t>
    </r>
    <r>
      <rPr>
        <sz val="10"/>
        <rFont val="Arial"/>
        <family val="2"/>
      </rPr>
      <t>The recursive wizard ends automatically when all the location information is entered for all locations.</t>
    </r>
  </si>
  <si>
    <r>
      <t xml:space="preserve"> </t>
    </r>
    <r>
      <rPr>
        <b/>
        <sz val="10"/>
        <rFont val="Arial"/>
        <family val="2"/>
      </rPr>
      <t>Analysis of Edge Location:</t>
    </r>
  </si>
  <si>
    <t>Excel Macros need to be enabled in order to use this tool. Use the Options, Security option in the Menu to change Macro level to Medium. You also need to accept the EULA presented on start up.</t>
  </si>
  <si>
    <t>Total Mbs of Software Distribution per day per site</t>
  </si>
  <si>
    <t>Site System Option</t>
  </si>
  <si>
    <t>one for OS and one for packages</t>
  </si>
  <si>
    <t xml:space="preserve"> one for OS and one for packages</t>
  </si>
  <si>
    <t>To distribute a 1Gb package to 4000 clients will (with one DP) take ~88 hrs with 100Mbps network running at 100%, so network infrastructure and SWD SLAs will affect the particular size of this implementation. Load balance clients across NIC's so that 50% of clients come in to each card</t>
  </si>
  <si>
    <t>Note: To distribute a 1Gb package to 4000 clients will (with one DP) take ~88 hrs with 100Mbps network running at 100%, so network infrastructure and SWD SLAs will affect the particular size of this implementation. Load balance clients across NIC's so that 50% of clients come in to each card</t>
  </si>
  <si>
    <t>Primary Site Server(s)</t>
  </si>
  <si>
    <r>
      <t>·</t>
    </r>
    <r>
      <rPr>
        <sz val="7"/>
        <rFont val="Times New Roman"/>
        <family val="1"/>
      </rPr>
      <t xml:space="preserve">         </t>
    </r>
    <r>
      <rPr>
        <sz val="10"/>
        <rFont val="Arial"/>
        <family val="2"/>
      </rPr>
      <t>Middle tier locations typically are Primary Sites.  The tool determines if there is a need for separate MP and/or DP boxes.  You will be presented with the suggested hardware for Primary Site Server, MP and DP. Note for MP and DP suggestions we have assumed a worse case scenario that all clients assigned to this location (including those at secondary sites etc) may need to use these resources simulatanously (fault tolerance).</t>
    </r>
  </si>
  <si>
    <r>
      <t>·</t>
    </r>
    <r>
      <rPr>
        <sz val="7"/>
        <rFont val="Times New Roman"/>
        <family val="1"/>
      </rPr>
      <t xml:space="preserve">         </t>
    </r>
    <r>
      <rPr>
        <sz val="10"/>
        <rFont val="Arial"/>
        <family val="2"/>
      </rPr>
      <t>The suggested hardware is neither minimum not high-end.</t>
    </r>
  </si>
  <si>
    <r>
      <t>·</t>
    </r>
    <r>
      <rPr>
        <sz val="7"/>
        <rFont val="Times New Roman"/>
        <family val="1"/>
      </rPr>
      <t xml:space="preserve">         </t>
    </r>
    <r>
      <rPr>
        <sz val="10"/>
        <rFont val="Arial"/>
        <family val="2"/>
      </rPr>
      <t>Analysis is conducted for all locations sequentially starting from the edge locations.</t>
    </r>
  </si>
  <si>
    <r>
      <t>·</t>
    </r>
    <r>
      <rPr>
        <sz val="7"/>
        <rFont val="Times New Roman"/>
        <family val="1"/>
      </rPr>
      <t xml:space="preserve">         </t>
    </r>
    <r>
      <rPr>
        <sz val="10"/>
        <rFont val="Arial"/>
        <family val="2"/>
      </rPr>
      <t>Click on “Analyse a Single Location” to pick an individual location.   </t>
    </r>
  </si>
  <si>
    <t>Percentage of clients sending full inventory</t>
  </si>
  <si>
    <t xml:space="preserve">Capacity Planner         </t>
  </si>
  <si>
    <t>System Center Configuration Manager 2007</t>
  </si>
  <si>
    <t>Version 2.0</t>
  </si>
  <si>
    <t>Start with Scenario-Analysis tab to begin entering customer topology data; move to Assumptions tab to select SCCM features; analyze the Site Server options in the Scenario-Analysis tab for each site and finally prepare a printable output.  During the analysis phase, you will be selecting a site, analyzing the options and selecting the best suitable option.</t>
  </si>
  <si>
    <r>
      <t>·</t>
    </r>
    <r>
      <rPr>
        <sz val="7"/>
        <rFont val="Times New Roman"/>
        <family val="1"/>
      </rPr>
      <t xml:space="preserve">         </t>
    </r>
    <r>
      <rPr>
        <sz val="10"/>
        <rFont val="Arial"/>
        <family val="2"/>
      </rPr>
      <t>Suggest edge location SCCM Server and SCCM Component Servers.  Edge locations are typically the lowest tier sites.</t>
    </r>
  </si>
  <si>
    <r>
      <t>·</t>
    </r>
    <r>
      <rPr>
        <sz val="7"/>
        <rFont val="Times New Roman"/>
        <family val="1"/>
      </rPr>
      <t xml:space="preserve">         </t>
    </r>
    <r>
      <rPr>
        <sz val="10"/>
        <rFont val="Arial"/>
        <family val="2"/>
      </rPr>
      <t>Suggest hardware for SCCM Server and SCCM Component Servers</t>
    </r>
  </si>
  <si>
    <t>This tool is designed to provide suggestions for site design and hardware specifications for customer enterprises of 200,000 clients or less. If the enterprise you are designing is greater than this, we strongly suggest you contact Microsoft to assist you in designing your implementation. The suggested hardware is neither minimum nor high end, but is close to achieve satisfactory operations.  Since numerous factors influence the specific recommendation of hardware, the suggestive information produced by the tool is not to be misconstrued as the prescriptive solution.  It is highly recommended that the customers pilot the project there by simulating various levels of loading conditions in order to validate the suggested hardware and then proceed with procurement of production hardware.</t>
  </si>
  <si>
    <t>Please read Planning and Deploying the Server Infrastructure for Configuration Manager 2007</t>
  </si>
  <si>
    <r>
      <t>·</t>
    </r>
    <r>
      <rPr>
        <sz val="7"/>
        <rFont val="Times New Roman"/>
        <family val="1"/>
      </rPr>
      <t xml:space="preserve">         </t>
    </r>
    <r>
      <rPr>
        <sz val="10"/>
        <rFont val="Arial"/>
        <family val="2"/>
      </rPr>
      <t>This is where you would choose what SCCM features to use and how much.  There are both basic and advanced settings in this sheet.  We recommend you just use the basic settings for the time being.</t>
    </r>
  </si>
  <si>
    <r>
      <t>·</t>
    </r>
    <r>
      <rPr>
        <sz val="7"/>
        <rFont val="Times New Roman"/>
        <family val="1"/>
      </rPr>
      <t xml:space="preserve">         </t>
    </r>
    <r>
      <rPr>
        <sz val="10"/>
        <rFont val="Arial"/>
        <family val="2"/>
      </rPr>
      <t xml:space="preserve">You will be presented with potentially six options for an edge location.  The spectrum ranges from having no SCCM server component at all to needing a Primary Site Server.  </t>
    </r>
  </si>
  <si>
    <t>2: Specify SCCM Feature Usage</t>
  </si>
  <si>
    <t>The assumptions listed below are applied to the entire SCCM hierarchy. To test individual locations change the assumptions below and re-run analysis just for that location. This will not affect the hardware suggestions for the other locations.</t>
  </si>
  <si>
    <t>3.0 Latest Dual Core</t>
  </si>
  <si>
    <t>3.0 Latest Quad Core</t>
  </si>
  <si>
    <t>100Mbps or better</t>
  </si>
  <si>
    <t>1000Mbps or better</t>
  </si>
  <si>
    <t>2.0 Dual Core</t>
  </si>
  <si>
    <t xml:space="preserve"> one for OS, one for SCCM and one for packages</t>
  </si>
  <si>
    <t>one for OS, one for SCCM and one for packages</t>
  </si>
  <si>
    <t>one for OS, one for SCCM, one for replicated SQL DB and one for packages</t>
  </si>
  <si>
    <t>one for OS, one for SCCM, one for SQL DB and one for packages</t>
  </si>
  <si>
    <t>one for OS, one for SCCM, one for SQL DB, one for SQL Transaction logs and one for packages</t>
  </si>
  <si>
    <t>one for OS and SCCM/MP</t>
  </si>
  <si>
    <t>one for OS and SCCM/MP. Consider using SQL Replication to improve performance (add one disk array for SQL replicated DB)</t>
  </si>
  <si>
    <t>one for OS , one for SQL replicated DB and 1 for SCCM/MP</t>
  </si>
  <si>
    <t>one for OS, one for SCCM, one for SQL DB, one for SQL Transaction/Temp log, one for SCCM transaction log and one for packages</t>
  </si>
  <si>
    <t xml:space="preserve">Disk arrays can be a single disk, or multiple disks depending on budget and fault tolerance needs. Consult hardware provider for recommendations. Number of clients supportable will depend on frequency and volume of SWD.  Using a remote SQL Server to host the site database, with a fast network connection to the site server, allows two computers to more effectively process site information by working in parallel.  For best performance, each logical volume should be implemented as a minimum of two 15,000 RPM hard disks configured in RAID 0. For better reliability and similar performance, four 15,000 RPM hard disks can be configured in RAID 10.  In general, hard disk arrays used for Configuration Manager installations should be configured so that separate volumes are used for each of the following.  </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</si>
</sst>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0.000"/>
    <numFmt numFmtId="167" formatCode="0.0"/>
    <numFmt numFmtId="168" formatCode="0.000000"/>
    <numFmt numFmtId="169" formatCode="0.00000"/>
    <numFmt numFmtId="170" formatCode="0.0%"/>
    <numFmt numFmtId="171" formatCode="0.00000000000000"/>
    <numFmt numFmtId="172" formatCode="0.000000000000000"/>
    <numFmt numFmtId="173" formatCode="0.0000000000000"/>
    <numFmt numFmtId="174" formatCode="0.000000000000"/>
    <numFmt numFmtId="175" formatCode="0.00000000000"/>
    <numFmt numFmtId="176" formatCode="0.0000000000"/>
    <numFmt numFmtId="177" formatCode="0.000000000"/>
    <numFmt numFmtId="178" formatCode="0.00000000"/>
    <numFmt numFmtId="179" formatCode="0.0000000"/>
    <numFmt numFmtId="180" formatCode="0.000%"/>
    <numFmt numFmtId="181" formatCode="0.0000000000000000"/>
    <numFmt numFmtId="182" formatCode="0.00000000000000000"/>
    <numFmt numFmtId="183" formatCode="0.000000000000000000"/>
    <numFmt numFmtId="184" formatCode="&quot;Yes&quot;;&quot;Yes&quot;;&quot;No&quot;"/>
    <numFmt numFmtId="185" formatCode="&quot;True&quot;;&quot;True&quot;;&quot;False&quot;"/>
    <numFmt numFmtId="186" formatCode="&quot;On&quot;;&quot;On&quot;;&quot;Off&quot;"/>
    <numFmt numFmtId="187" formatCode="[$€-2]\ #,##0.00_);[Red]\([$€-2]\ #,##0.00\)"/>
  </numFmts>
  <fonts count="71">
    <font>
      <sz val="10"/>
      <name val="Arial"/>
      <family val="0"/>
    </font>
    <font>
      <u val="single"/>
      <sz val="10"/>
      <color indexed="12"/>
      <name val="Arial"/>
      <family val="0"/>
    </font>
    <font>
      <u val="single"/>
      <sz val="10"/>
      <color indexed="36"/>
      <name val="Arial"/>
      <family val="0"/>
    </font>
    <font>
      <sz val="8"/>
      <name val="Arial"/>
      <family val="0"/>
    </font>
    <font>
      <b/>
      <sz val="10"/>
      <name val="Arial"/>
      <family val="2"/>
    </font>
    <font>
      <sz val="10"/>
      <color indexed="10"/>
      <name val="Arial"/>
      <family val="2"/>
    </font>
    <font>
      <sz val="8"/>
      <name val="Tahoma"/>
      <family val="0"/>
    </font>
    <font>
      <b/>
      <sz val="8"/>
      <name val="Tahoma"/>
      <family val="0"/>
    </font>
    <font>
      <b/>
      <sz val="16"/>
      <color indexed="9"/>
      <name val="Arial"/>
      <family val="2"/>
    </font>
    <font>
      <i/>
      <sz val="10"/>
      <name val="Arial"/>
      <family val="2"/>
    </font>
    <font>
      <sz val="14"/>
      <name val="Arial"/>
      <family val="2"/>
    </font>
    <font>
      <b/>
      <sz val="14"/>
      <name val="Arial"/>
      <family val="2"/>
    </font>
    <font>
      <b/>
      <u val="single"/>
      <sz val="14"/>
      <color indexed="12"/>
      <name val="Arial"/>
      <family val="2"/>
    </font>
    <font>
      <b/>
      <u val="single"/>
      <sz val="12"/>
      <color indexed="12"/>
      <name val="Arial"/>
      <family val="2"/>
    </font>
    <font>
      <b/>
      <sz val="12"/>
      <name val="Arial"/>
      <family val="2"/>
    </font>
    <font>
      <u val="single"/>
      <sz val="14"/>
      <color indexed="12"/>
      <name val="Arial"/>
      <family val="2"/>
    </font>
    <font>
      <b/>
      <sz val="10"/>
      <color indexed="9"/>
      <name val="Arial"/>
      <family val="2"/>
    </font>
    <font>
      <sz val="10"/>
      <color indexed="12"/>
      <name val="Arial"/>
      <family val="2"/>
    </font>
    <font>
      <sz val="16"/>
      <name val="Arial"/>
      <family val="2"/>
    </font>
    <font>
      <sz val="10"/>
      <color indexed="9"/>
      <name val="Arial"/>
      <family val="2"/>
    </font>
    <font>
      <sz val="10"/>
      <name val="Symbol"/>
      <family val="1"/>
    </font>
    <font>
      <sz val="7"/>
      <name val="Times New Roman"/>
      <family val="1"/>
    </font>
    <font>
      <u val="single"/>
      <sz val="10"/>
      <name val="Arial"/>
      <family val="2"/>
    </font>
    <font>
      <b/>
      <sz val="7"/>
      <name val="Times New Roman"/>
      <family val="1"/>
    </font>
    <font>
      <sz val="10"/>
      <name val="Tahoma"/>
      <family val="2"/>
    </font>
    <font>
      <b/>
      <sz val="10"/>
      <name val="Tahoma"/>
      <family val="2"/>
    </font>
    <font>
      <b/>
      <sz val="8"/>
      <name val="Arial"/>
      <family val="2"/>
    </font>
    <font>
      <b/>
      <sz val="16"/>
      <name val="Arial"/>
      <family val="2"/>
    </font>
    <font>
      <b/>
      <sz val="10"/>
      <color indexed="10"/>
      <name val="Arial"/>
      <family val="2"/>
    </font>
    <font>
      <i/>
      <sz val="10"/>
      <color indexed="10"/>
      <name val="Arial"/>
      <family val="2"/>
    </font>
    <font>
      <sz val="12"/>
      <name val="Arial"/>
      <family val="2"/>
    </font>
    <font>
      <b/>
      <u val="single"/>
      <sz val="14"/>
      <color indexed="9"/>
      <name val="Arial"/>
      <family val="2"/>
    </font>
    <font>
      <u val="single"/>
      <sz val="10"/>
      <color indexed="9"/>
      <name val="Arial"/>
      <family val="2"/>
    </font>
    <font>
      <i/>
      <sz val="10"/>
      <color indexed="9"/>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sz val="10"/>
      <color theme="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1"/>
        <bgColor indexed="64"/>
      </patternFill>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0"/>
        <bgColor indexed="64"/>
      </patternFill>
    </fill>
    <fill>
      <patternFill patternType="solid">
        <fgColor indexed="18"/>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style="thin"/>
    </border>
    <border>
      <left style="thin"/>
      <right style="thin"/>
      <top style="thin"/>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medium"/>
      <right style="medium"/>
      <top style="medium"/>
      <bottom style="medium"/>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color indexed="22"/>
      </left>
      <right style="thin"/>
      <top>
        <color indexed="63"/>
      </top>
      <bottom>
        <color indexed="63"/>
      </bottom>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2"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60">
    <xf numFmtId="0" fontId="0" fillId="0" borderId="0" xfId="0" applyAlignment="1">
      <alignment/>
    </xf>
    <xf numFmtId="0" fontId="0" fillId="0" borderId="0" xfId="0" applyBorder="1" applyAlignment="1">
      <alignment/>
    </xf>
    <xf numFmtId="0" fontId="5" fillId="33" borderId="0" xfId="0" applyFont="1" applyFill="1" applyBorder="1" applyAlignment="1" applyProtection="1">
      <alignment horizontal="left" wrapText="1"/>
      <protection locked="0"/>
    </xf>
    <xf numFmtId="0" fontId="0" fillId="33" borderId="0" xfId="0" applyFill="1" applyAlignment="1">
      <alignment/>
    </xf>
    <xf numFmtId="0" fontId="4" fillId="0" borderId="0" xfId="0" applyFont="1" applyAlignment="1">
      <alignment wrapText="1"/>
    </xf>
    <xf numFmtId="0" fontId="4" fillId="34" borderId="10" xfId="0" applyFont="1" applyFill="1" applyBorder="1" applyAlignment="1">
      <alignment wrapText="1"/>
    </xf>
    <xf numFmtId="0" fontId="0" fillId="33" borderId="11" xfId="0" applyFill="1" applyBorder="1" applyAlignment="1">
      <alignment/>
    </xf>
    <xf numFmtId="0" fontId="0" fillId="33" borderId="12" xfId="0" applyFill="1" applyBorder="1" applyAlignment="1">
      <alignment/>
    </xf>
    <xf numFmtId="0" fontId="1" fillId="33" borderId="13" xfId="53" applyFill="1" applyBorder="1" applyAlignment="1" applyProtection="1">
      <alignment/>
      <protection/>
    </xf>
    <xf numFmtId="0" fontId="0" fillId="33" borderId="14" xfId="0" applyFill="1" applyBorder="1" applyAlignment="1">
      <alignment/>
    </xf>
    <xf numFmtId="0" fontId="0" fillId="33" borderId="15" xfId="0" applyFill="1" applyBorder="1" applyAlignment="1">
      <alignment/>
    </xf>
    <xf numFmtId="0" fontId="0" fillId="0" borderId="10" xfId="0" applyFont="1" applyFill="1" applyBorder="1" applyAlignment="1">
      <alignment horizontal="right" wrapText="1"/>
    </xf>
    <xf numFmtId="0" fontId="0" fillId="0" borderId="10" xfId="0" applyFill="1" applyBorder="1" applyAlignment="1">
      <alignment horizontal="right"/>
    </xf>
    <xf numFmtId="0" fontId="0" fillId="0" borderId="10" xfId="0" applyBorder="1" applyAlignment="1">
      <alignment horizontal="right"/>
    </xf>
    <xf numFmtId="0" fontId="0" fillId="0" borderId="10" xfId="0" applyFont="1" applyFill="1" applyBorder="1" applyAlignment="1">
      <alignment horizontal="right"/>
    </xf>
    <xf numFmtId="0" fontId="9" fillId="0" borderId="0" xfId="0" applyFont="1" applyAlignment="1">
      <alignment/>
    </xf>
    <xf numFmtId="49" fontId="0" fillId="0" borderId="0" xfId="0" applyNumberFormat="1" applyAlignment="1">
      <alignment/>
    </xf>
    <xf numFmtId="0" fontId="0" fillId="0" borderId="12" xfId="0" applyBorder="1" applyAlignment="1">
      <alignment/>
    </xf>
    <xf numFmtId="0" fontId="0" fillId="0" borderId="0" xfId="0" applyFill="1" applyBorder="1" applyAlignment="1">
      <alignment/>
    </xf>
    <xf numFmtId="0" fontId="15" fillId="0" borderId="0" xfId="53" applyFont="1" applyFill="1" applyBorder="1" applyAlignment="1" applyProtection="1">
      <alignment horizontal="center" vertical="center" wrapText="1"/>
      <protection/>
    </xf>
    <xf numFmtId="0" fontId="10" fillId="0" borderId="0" xfId="0" applyFont="1" applyFill="1" applyBorder="1" applyAlignment="1">
      <alignment/>
    </xf>
    <xf numFmtId="0" fontId="0" fillId="33" borderId="16" xfId="0" applyFill="1" applyBorder="1" applyAlignment="1">
      <alignment/>
    </xf>
    <xf numFmtId="0" fontId="0" fillId="33" borderId="17" xfId="0" applyFill="1" applyBorder="1" applyAlignment="1">
      <alignment/>
    </xf>
    <xf numFmtId="0" fontId="11" fillId="33" borderId="17" xfId="0" applyFont="1" applyFill="1" applyBorder="1" applyAlignment="1">
      <alignment horizontal="center"/>
    </xf>
    <xf numFmtId="0" fontId="0" fillId="33" borderId="18" xfId="0" applyFill="1" applyBorder="1" applyAlignment="1">
      <alignment/>
    </xf>
    <xf numFmtId="0" fontId="0" fillId="0" borderId="0" xfId="0" applyFont="1" applyFill="1" applyBorder="1" applyAlignment="1">
      <alignment horizontal="right"/>
    </xf>
    <xf numFmtId="0" fontId="4" fillId="34" borderId="10" xfId="0" applyFont="1" applyFill="1" applyBorder="1" applyAlignment="1">
      <alignment horizontal="right" wrapText="1"/>
    </xf>
    <xf numFmtId="0" fontId="0" fillId="0" borderId="0" xfId="0" applyFont="1" applyFill="1" applyBorder="1" applyAlignment="1">
      <alignment horizontal="right" wrapText="1"/>
    </xf>
    <xf numFmtId="0" fontId="0" fillId="0" borderId="19" xfId="0" applyFill="1" applyBorder="1" applyAlignment="1">
      <alignment horizontal="right"/>
    </xf>
    <xf numFmtId="0" fontId="0" fillId="0" borderId="20" xfId="0" applyFont="1" applyFill="1" applyBorder="1" applyAlignment="1">
      <alignment horizontal="right"/>
    </xf>
    <xf numFmtId="0" fontId="17" fillId="0" borderId="11" xfId="0" applyFont="1" applyBorder="1" applyAlignment="1">
      <alignment/>
    </xf>
    <xf numFmtId="0" fontId="4" fillId="0" borderId="16" xfId="0" applyFont="1" applyBorder="1" applyAlignment="1">
      <alignment horizontal="left"/>
    </xf>
    <xf numFmtId="0" fontId="5" fillId="33" borderId="17" xfId="0" applyFont="1" applyFill="1" applyBorder="1" applyAlignment="1" applyProtection="1">
      <alignment horizontal="left" wrapText="1"/>
      <protection locked="0"/>
    </xf>
    <xf numFmtId="0" fontId="0" fillId="0" borderId="17" xfId="0" applyBorder="1" applyAlignment="1">
      <alignment/>
    </xf>
    <xf numFmtId="0" fontId="0" fillId="0" borderId="18" xfId="0" applyBorder="1" applyAlignment="1">
      <alignment/>
    </xf>
    <xf numFmtId="0" fontId="20" fillId="0" borderId="11" xfId="0" applyFont="1" applyBorder="1" applyAlignment="1">
      <alignment horizontal="left" indent="3"/>
    </xf>
    <xf numFmtId="0" fontId="4" fillId="0" borderId="11" xfId="0" applyFont="1" applyBorder="1" applyAlignment="1">
      <alignment/>
    </xf>
    <xf numFmtId="0" fontId="0" fillId="0" borderId="11" xfId="0" applyBorder="1" applyAlignment="1">
      <alignment/>
    </xf>
    <xf numFmtId="0" fontId="4" fillId="0" borderId="11" xfId="0" applyFont="1" applyBorder="1" applyAlignment="1">
      <alignment/>
    </xf>
    <xf numFmtId="0" fontId="20" fillId="0" borderId="11" xfId="0" applyFont="1" applyBorder="1" applyAlignment="1">
      <alignment horizontal="left" indent="1"/>
    </xf>
    <xf numFmtId="0" fontId="3" fillId="0" borderId="0" xfId="0" applyFont="1" applyAlignment="1">
      <alignment/>
    </xf>
    <xf numFmtId="0" fontId="6" fillId="0" borderId="0" xfId="0" applyFont="1" applyAlignment="1">
      <alignment/>
    </xf>
    <xf numFmtId="0" fontId="11" fillId="34" borderId="21" xfId="0" applyFont="1" applyFill="1" applyBorder="1" applyAlignment="1">
      <alignment/>
    </xf>
    <xf numFmtId="0" fontId="13" fillId="34" borderId="21" xfId="53" applyFont="1" applyFill="1" applyBorder="1" applyAlignment="1" applyProtection="1">
      <alignment horizontal="center" vertical="center" wrapText="1"/>
      <protection/>
    </xf>
    <xf numFmtId="0" fontId="14" fillId="34" borderId="22" xfId="0" applyFont="1" applyFill="1" applyBorder="1" applyAlignment="1">
      <alignment/>
    </xf>
    <xf numFmtId="0" fontId="7" fillId="35" borderId="10" xfId="0" applyFont="1" applyFill="1" applyBorder="1" applyAlignment="1">
      <alignment horizontal="center" wrapText="1"/>
    </xf>
    <xf numFmtId="0" fontId="7" fillId="35" borderId="10" xfId="0" applyFont="1" applyFill="1" applyBorder="1" applyAlignment="1">
      <alignment wrapText="1"/>
    </xf>
    <xf numFmtId="0" fontId="6" fillId="0" borderId="10" xfId="0" applyFont="1" applyBorder="1" applyAlignment="1">
      <alignment horizontal="center" wrapText="1"/>
    </xf>
    <xf numFmtId="0" fontId="6" fillId="0" borderId="10" xfId="0" applyFont="1" applyBorder="1" applyAlignment="1">
      <alignment wrapText="1"/>
    </xf>
    <xf numFmtId="3" fontId="6" fillId="0" borderId="10" xfId="0" applyNumberFormat="1" applyFont="1" applyBorder="1" applyAlignment="1">
      <alignment wrapText="1"/>
    </xf>
    <xf numFmtId="9" fontId="6" fillId="0" borderId="10" xfId="0" applyNumberFormat="1" applyFont="1" applyBorder="1" applyAlignment="1">
      <alignment/>
    </xf>
    <xf numFmtId="9" fontId="6" fillId="0" borderId="0" xfId="0" applyNumberFormat="1" applyFont="1" applyAlignment="1">
      <alignment/>
    </xf>
    <xf numFmtId="0" fontId="14" fillId="0" borderId="0" xfId="0" applyFont="1" applyFill="1" applyBorder="1" applyAlignment="1">
      <alignment/>
    </xf>
    <xf numFmtId="0" fontId="0" fillId="36" borderId="21" xfId="0" applyFill="1" applyBorder="1" applyAlignment="1">
      <alignment/>
    </xf>
    <xf numFmtId="0" fontId="0" fillId="36" borderId="22" xfId="0" applyFill="1" applyBorder="1" applyAlignment="1">
      <alignment/>
    </xf>
    <xf numFmtId="0" fontId="18" fillId="37" borderId="23" xfId="0" applyFont="1" applyFill="1" applyBorder="1" applyAlignment="1">
      <alignment/>
    </xf>
    <xf numFmtId="0" fontId="14" fillId="37" borderId="22" xfId="0" applyFont="1" applyFill="1" applyBorder="1" applyAlignment="1">
      <alignment/>
    </xf>
    <xf numFmtId="49" fontId="14" fillId="0" borderId="0" xfId="0" applyNumberFormat="1" applyFont="1" applyFill="1" applyBorder="1" applyAlignment="1">
      <alignment vertical="center"/>
    </xf>
    <xf numFmtId="0" fontId="11" fillId="0" borderId="0" xfId="0" applyFont="1" applyFill="1" applyBorder="1" applyAlignment="1">
      <alignment/>
    </xf>
    <xf numFmtId="0" fontId="13" fillId="0" borderId="0" xfId="53" applyFont="1" applyFill="1" applyBorder="1" applyAlignment="1" applyProtection="1">
      <alignment horizontal="center" vertical="center" wrapText="1"/>
      <protection/>
    </xf>
    <xf numFmtId="49" fontId="14" fillId="34" borderId="23" xfId="0" applyNumberFormat="1" applyFont="1" applyFill="1" applyBorder="1" applyAlignment="1">
      <alignment vertical="top"/>
    </xf>
    <xf numFmtId="49" fontId="14" fillId="37" borderId="23" xfId="0" applyNumberFormat="1" applyFont="1" applyFill="1" applyBorder="1" applyAlignment="1">
      <alignment vertical="top"/>
    </xf>
    <xf numFmtId="49" fontId="14" fillId="36" borderId="23" xfId="0" applyNumberFormat="1" applyFont="1" applyFill="1" applyBorder="1" applyAlignment="1">
      <alignment vertical="top"/>
    </xf>
    <xf numFmtId="0" fontId="0" fillId="37" borderId="21" xfId="0" applyFill="1" applyBorder="1" applyAlignment="1">
      <alignment/>
    </xf>
    <xf numFmtId="49" fontId="14" fillId="38" borderId="24" xfId="0" applyNumberFormat="1" applyFont="1" applyFill="1" applyBorder="1" applyAlignment="1">
      <alignment vertical="top"/>
    </xf>
    <xf numFmtId="0" fontId="0" fillId="0" borderId="0" xfId="0" applyAlignment="1" applyProtection="1">
      <alignment/>
      <protection hidden="1"/>
    </xf>
    <xf numFmtId="0" fontId="4" fillId="34" borderId="10" xfId="0" applyFont="1" applyFill="1" applyBorder="1" applyAlignment="1" applyProtection="1">
      <alignment wrapText="1"/>
      <protection locked="0"/>
    </xf>
    <xf numFmtId="3" fontId="0" fillId="0" borderId="10" xfId="0" applyNumberFormat="1" applyBorder="1" applyAlignment="1" applyProtection="1">
      <alignment horizontal="right"/>
      <protection locked="0"/>
    </xf>
    <xf numFmtId="0" fontId="0" fillId="0" borderId="10" xfId="0" applyBorder="1" applyAlignment="1" applyProtection="1">
      <alignment horizontal="right"/>
      <protection locked="0"/>
    </xf>
    <xf numFmtId="0" fontId="17" fillId="0" borderId="0" xfId="53" applyFont="1" applyFill="1" applyBorder="1" applyAlignment="1" applyProtection="1">
      <alignment horizontal="center" vertical="center" wrapText="1"/>
      <protection locked="0"/>
    </xf>
    <xf numFmtId="0" fontId="0" fillId="0" borderId="0" xfId="0" applyAlignment="1" applyProtection="1">
      <alignment wrapText="1"/>
      <protection locked="0"/>
    </xf>
    <xf numFmtId="0" fontId="0" fillId="0" borderId="19" xfId="0" applyFont="1" applyBorder="1" applyAlignment="1" applyProtection="1">
      <alignment horizontal="right" wrapText="1"/>
      <protection locked="0"/>
    </xf>
    <xf numFmtId="3" fontId="0" fillId="0" borderId="10" xfId="0" applyNumberFormat="1" applyBorder="1" applyAlignment="1" applyProtection="1">
      <alignment horizontal="center"/>
      <protection locked="0"/>
    </xf>
    <xf numFmtId="0" fontId="0" fillId="0" borderId="19" xfId="0" applyBorder="1" applyAlignment="1" applyProtection="1">
      <alignment horizontal="right"/>
      <protection locked="0"/>
    </xf>
    <xf numFmtId="0" fontId="19" fillId="0" borderId="10" xfId="0" applyFont="1" applyFill="1" applyBorder="1" applyAlignment="1">
      <alignment horizontal="right"/>
    </xf>
    <xf numFmtId="164" fontId="19" fillId="0" borderId="10" xfId="0" applyNumberFormat="1" applyFont="1" applyBorder="1" applyAlignment="1" applyProtection="1">
      <alignment horizontal="center"/>
      <protection locked="0"/>
    </xf>
    <xf numFmtId="0" fontId="26" fillId="34" borderId="10" xfId="0" applyFont="1" applyFill="1" applyBorder="1" applyAlignment="1">
      <alignment horizontal="left" vertical="top" wrapText="1"/>
    </xf>
    <xf numFmtId="0" fontId="26" fillId="36" borderId="10" xfId="0" applyFont="1" applyFill="1" applyBorder="1" applyAlignment="1">
      <alignment vertical="top" wrapText="1"/>
    </xf>
    <xf numFmtId="0" fontId="12" fillId="37" borderId="21" xfId="53" applyFont="1" applyFill="1" applyBorder="1" applyAlignment="1" applyProtection="1">
      <alignment horizontal="center" vertical="center" wrapText="1"/>
      <protection locked="0"/>
    </xf>
    <xf numFmtId="0" fontId="4" fillId="34" borderId="25" xfId="0" applyFont="1" applyFill="1" applyBorder="1" applyAlignment="1" applyProtection="1">
      <alignment wrapText="1"/>
      <protection locked="0"/>
    </xf>
    <xf numFmtId="0" fontId="0" fillId="0" borderId="25" xfId="0" applyBorder="1" applyAlignment="1" applyProtection="1">
      <alignment/>
      <protection locked="0"/>
    </xf>
    <xf numFmtId="0" fontId="0" fillId="0" borderId="25" xfId="0" applyBorder="1" applyAlignment="1" applyProtection="1">
      <alignment horizontal="right"/>
      <protection locked="0"/>
    </xf>
    <xf numFmtId="0" fontId="0" fillId="0" borderId="26" xfId="0" applyBorder="1" applyAlignment="1" applyProtection="1">
      <alignment horizontal="right"/>
      <protection locked="0"/>
    </xf>
    <xf numFmtId="0" fontId="0" fillId="0" borderId="0" xfId="0" applyAlignment="1" applyProtection="1">
      <alignment/>
      <protection/>
    </xf>
    <xf numFmtId="0" fontId="19" fillId="0" borderId="0" xfId="0" applyFont="1" applyAlignment="1" applyProtection="1">
      <alignment/>
      <protection/>
    </xf>
    <xf numFmtId="0" fontId="16" fillId="0" borderId="0" xfId="0" applyFont="1" applyFill="1" applyBorder="1" applyAlignment="1" applyProtection="1">
      <alignment wrapText="1"/>
      <protection/>
    </xf>
    <xf numFmtId="0" fontId="19" fillId="0" borderId="0" xfId="0" applyFont="1" applyBorder="1" applyAlignment="1" applyProtection="1">
      <alignment/>
      <protection/>
    </xf>
    <xf numFmtId="0" fontId="19" fillId="0" borderId="0" xfId="0" applyFont="1" applyBorder="1" applyAlignment="1" applyProtection="1">
      <alignment horizontal="right" wrapText="1"/>
      <protection/>
    </xf>
    <xf numFmtId="0" fontId="19" fillId="0" borderId="0" xfId="0" applyFont="1" applyBorder="1" applyAlignment="1" applyProtection="1">
      <alignment wrapText="1"/>
      <protection/>
    </xf>
    <xf numFmtId="0" fontId="19" fillId="0" borderId="0" xfId="0" applyFont="1" applyAlignment="1" applyProtection="1">
      <alignment/>
      <protection hidden="1"/>
    </xf>
    <xf numFmtId="0" fontId="16" fillId="0" borderId="0" xfId="0" applyFont="1" applyAlignment="1" applyProtection="1">
      <alignment/>
      <protection hidden="1"/>
    </xf>
    <xf numFmtId="0" fontId="5" fillId="0" borderId="0" xfId="0" applyFont="1" applyFill="1" applyBorder="1" applyAlignment="1" applyProtection="1">
      <alignment wrapText="1"/>
      <protection hidden="1"/>
    </xf>
    <xf numFmtId="0" fontId="0" fillId="0" borderId="19" xfId="0" applyFont="1" applyFill="1" applyBorder="1" applyAlignment="1">
      <alignment horizontal="right"/>
    </xf>
    <xf numFmtId="0" fontId="17" fillId="0" borderId="26" xfId="53" applyFont="1" applyFill="1" applyBorder="1" applyAlignment="1" applyProtection="1">
      <alignment horizontal="center" vertical="center" wrapText="1"/>
      <protection locked="0"/>
    </xf>
    <xf numFmtId="0" fontId="17" fillId="0" borderId="25" xfId="53" applyFont="1" applyFill="1" applyBorder="1" applyAlignment="1" applyProtection="1">
      <alignment horizontal="center" vertical="center" wrapText="1"/>
      <protection locked="0"/>
    </xf>
    <xf numFmtId="3" fontId="0" fillId="0" borderId="25" xfId="0" applyNumberFormat="1" applyBorder="1" applyAlignment="1" applyProtection="1">
      <alignment horizontal="right"/>
      <protection locked="0"/>
    </xf>
    <xf numFmtId="0" fontId="1" fillId="0" borderId="10" xfId="53" applyFont="1" applyFill="1" applyBorder="1" applyAlignment="1" applyProtection="1">
      <alignment horizontal="center" vertical="center" wrapText="1"/>
      <protection locked="0"/>
    </xf>
    <xf numFmtId="0" fontId="0" fillId="0" borderId="10" xfId="0" applyBorder="1" applyAlignment="1" applyProtection="1">
      <alignment/>
      <protection locked="0"/>
    </xf>
    <xf numFmtId="0" fontId="0" fillId="0" borderId="10" xfId="0" applyNumberFormat="1" applyBorder="1" applyAlignment="1" applyProtection="1">
      <alignment/>
      <protection locked="0"/>
    </xf>
    <xf numFmtId="0" fontId="0" fillId="0" borderId="27" xfId="0" applyFont="1" applyBorder="1" applyAlignment="1" applyProtection="1">
      <alignment wrapText="1"/>
      <protection locked="0"/>
    </xf>
    <xf numFmtId="0" fontId="0" fillId="0" borderId="28" xfId="0" applyFont="1" applyBorder="1" applyAlignment="1" applyProtection="1">
      <alignment horizontal="right" wrapText="1"/>
      <protection locked="0"/>
    </xf>
    <xf numFmtId="9" fontId="0" fillId="0" borderId="10" xfId="0" applyNumberFormat="1" applyFont="1" applyBorder="1" applyAlignment="1" applyProtection="1">
      <alignment horizontal="right" wrapText="1"/>
      <protection locked="0"/>
    </xf>
    <xf numFmtId="0" fontId="0" fillId="0" borderId="20" xfId="0" applyFont="1" applyBorder="1" applyAlignment="1" applyProtection="1">
      <alignment horizontal="right" wrapText="1"/>
      <protection locked="0"/>
    </xf>
    <xf numFmtId="9" fontId="0" fillId="0" borderId="10" xfId="0" applyNumberFormat="1" applyFont="1" applyBorder="1" applyAlignment="1" applyProtection="1">
      <alignment wrapText="1"/>
      <protection locked="0"/>
    </xf>
    <xf numFmtId="0" fontId="12" fillId="37" borderId="22" xfId="53" applyFont="1" applyFill="1" applyBorder="1" applyAlignment="1" applyProtection="1">
      <alignment horizontal="center" vertical="center" wrapText="1"/>
      <protection locked="0"/>
    </xf>
    <xf numFmtId="0" fontId="0" fillId="0" borderId="28" xfId="0" applyFont="1" applyFill="1" applyBorder="1" applyAlignment="1">
      <alignment horizontal="right" wrapText="1"/>
    </xf>
    <xf numFmtId="0" fontId="0" fillId="0" borderId="29" xfId="0" applyFont="1" applyFill="1" applyBorder="1" applyAlignment="1">
      <alignment horizontal="right" wrapText="1"/>
    </xf>
    <xf numFmtId="0" fontId="0" fillId="0" borderId="30" xfId="0" applyFont="1" applyFill="1" applyBorder="1" applyAlignment="1">
      <alignment horizontal="right" wrapText="1"/>
    </xf>
    <xf numFmtId="0" fontId="0" fillId="0" borderId="26" xfId="0" applyFont="1" applyBorder="1" applyAlignment="1" applyProtection="1">
      <alignment horizontal="right" wrapText="1"/>
      <protection locked="0"/>
    </xf>
    <xf numFmtId="0" fontId="0" fillId="0" borderId="31" xfId="0" applyFont="1" applyBorder="1" applyAlignment="1" applyProtection="1">
      <alignment horizontal="right" wrapText="1"/>
      <protection locked="0"/>
    </xf>
    <xf numFmtId="0" fontId="0" fillId="0" borderId="0" xfId="0" applyFont="1" applyFill="1" applyBorder="1" applyAlignment="1" applyProtection="1">
      <alignment horizontal="right" wrapText="1"/>
      <protection hidden="1"/>
    </xf>
    <xf numFmtId="0" fontId="0" fillId="0" borderId="0" xfId="0" applyFont="1" applyBorder="1" applyAlignment="1" applyProtection="1">
      <alignment horizontal="right" wrapText="1"/>
      <protection hidden="1"/>
    </xf>
    <xf numFmtId="9" fontId="0" fillId="0" borderId="0" xfId="0" applyNumberFormat="1" applyFont="1" applyBorder="1" applyAlignment="1" applyProtection="1">
      <alignment wrapText="1"/>
      <protection hidden="1"/>
    </xf>
    <xf numFmtId="0" fontId="5" fillId="0" borderId="0" xfId="0" applyFont="1" applyFill="1" applyBorder="1" applyAlignment="1" applyProtection="1">
      <alignment horizontal="right" wrapText="1"/>
      <protection hidden="1"/>
    </xf>
    <xf numFmtId="0" fontId="5" fillId="0" borderId="0" xfId="0" applyFont="1" applyBorder="1" applyAlignment="1" applyProtection="1">
      <alignment horizontal="right" wrapText="1"/>
      <protection hidden="1"/>
    </xf>
    <xf numFmtId="0" fontId="5" fillId="0" borderId="0" xfId="0" applyFont="1" applyBorder="1" applyAlignment="1" applyProtection="1">
      <alignment wrapText="1"/>
      <protection hidden="1"/>
    </xf>
    <xf numFmtId="0" fontId="0" fillId="0" borderId="0" xfId="0" applyFont="1" applyBorder="1" applyAlignment="1" applyProtection="1">
      <alignment wrapText="1"/>
      <protection hidden="1"/>
    </xf>
    <xf numFmtId="0" fontId="0" fillId="0" borderId="0" xfId="0" applyFill="1" applyBorder="1" applyAlignment="1" applyProtection="1">
      <alignment/>
      <protection locked="0"/>
    </xf>
    <xf numFmtId="0" fontId="5" fillId="0" borderId="10" xfId="0" applyFont="1" applyFill="1" applyBorder="1" applyAlignment="1" applyProtection="1">
      <alignment horizontal="right"/>
      <protection hidden="1"/>
    </xf>
    <xf numFmtId="0" fontId="5" fillId="0" borderId="0" xfId="0" applyFont="1" applyAlignment="1" applyProtection="1">
      <alignment/>
      <protection hidden="1"/>
    </xf>
    <xf numFmtId="0" fontId="5" fillId="0" borderId="10" xfId="0" applyFont="1" applyBorder="1" applyAlignment="1" applyProtection="1">
      <alignment horizontal="right"/>
      <protection hidden="1"/>
    </xf>
    <xf numFmtId="0" fontId="29" fillId="0" borderId="10" xfId="0" applyFont="1" applyBorder="1" applyAlignment="1" applyProtection="1">
      <alignment horizontal="right"/>
      <protection hidden="1"/>
    </xf>
    <xf numFmtId="0" fontId="5" fillId="0" borderId="10" xfId="0" applyFont="1" applyBorder="1" applyAlignment="1" applyProtection="1">
      <alignment horizontal="right"/>
      <protection locked="0"/>
    </xf>
    <xf numFmtId="0" fontId="5" fillId="0" borderId="0" xfId="0" applyFont="1" applyAlignment="1" applyProtection="1">
      <alignment/>
      <protection locked="0"/>
    </xf>
    <xf numFmtId="0" fontId="0" fillId="0" borderId="10" xfId="0" applyFont="1" applyBorder="1" applyAlignment="1">
      <alignment horizontal="right"/>
    </xf>
    <xf numFmtId="9" fontId="0" fillId="0" borderId="0" xfId="0" applyNumberFormat="1" applyFont="1" applyBorder="1" applyAlignment="1" applyProtection="1">
      <alignment/>
      <protection locked="0"/>
    </xf>
    <xf numFmtId="0" fontId="0" fillId="0" borderId="0" xfId="0" applyFont="1" applyBorder="1" applyAlignment="1" applyProtection="1">
      <alignment/>
      <protection locked="0"/>
    </xf>
    <xf numFmtId="0" fontId="0" fillId="0" borderId="29" xfId="0" applyFont="1" applyFill="1" applyBorder="1" applyAlignment="1">
      <alignment horizontal="right"/>
    </xf>
    <xf numFmtId="0" fontId="0" fillId="0" borderId="10" xfId="0" applyFont="1" applyFill="1" applyBorder="1" applyAlignment="1" applyProtection="1">
      <alignment horizontal="right"/>
      <protection hidden="1"/>
    </xf>
    <xf numFmtId="0" fontId="0" fillId="0" borderId="10" xfId="0" applyFont="1" applyBorder="1" applyAlignment="1" applyProtection="1">
      <alignment horizontal="right"/>
      <protection hidden="1"/>
    </xf>
    <xf numFmtId="0" fontId="0" fillId="0" borderId="12" xfId="0" applyFont="1" applyBorder="1" applyAlignment="1" applyProtection="1">
      <alignment horizontal="right"/>
      <protection hidden="1"/>
    </xf>
    <xf numFmtId="0" fontId="0" fillId="0" borderId="0" xfId="0" applyFont="1" applyBorder="1" applyAlignment="1" applyProtection="1">
      <alignment horizontal="right"/>
      <protection hidden="1"/>
    </xf>
    <xf numFmtId="0" fontId="0" fillId="0" borderId="0" xfId="0" applyFont="1" applyAlignment="1" applyProtection="1">
      <alignment/>
      <protection hidden="1"/>
    </xf>
    <xf numFmtId="3" fontId="19" fillId="0" borderId="10" xfId="0" applyNumberFormat="1" applyFont="1" applyBorder="1" applyAlignment="1" applyProtection="1">
      <alignment horizontal="right"/>
      <protection locked="0"/>
    </xf>
    <xf numFmtId="3" fontId="0" fillId="0" borderId="10" xfId="0" applyNumberFormat="1" applyFont="1" applyBorder="1" applyAlignment="1" applyProtection="1">
      <alignment horizontal="right"/>
      <protection locked="0"/>
    </xf>
    <xf numFmtId="3" fontId="0" fillId="0" borderId="10" xfId="0" applyNumberFormat="1" applyFont="1" applyFill="1" applyBorder="1" applyAlignment="1" applyProtection="1">
      <alignment horizontal="right"/>
      <protection locked="0"/>
    </xf>
    <xf numFmtId="3" fontId="5" fillId="0" borderId="10" xfId="0" applyNumberFormat="1" applyFont="1" applyFill="1" applyBorder="1" applyAlignment="1" applyProtection="1">
      <alignment/>
      <protection hidden="1"/>
    </xf>
    <xf numFmtId="3" fontId="5" fillId="0" borderId="10" xfId="0" applyNumberFormat="1" applyFont="1" applyBorder="1" applyAlignment="1" applyProtection="1">
      <alignment horizontal="right"/>
      <protection hidden="1"/>
    </xf>
    <xf numFmtId="3" fontId="29" fillId="0" borderId="10" xfId="0" applyNumberFormat="1" applyFont="1" applyBorder="1" applyAlignment="1" applyProtection="1">
      <alignment horizontal="right"/>
      <protection hidden="1"/>
    </xf>
    <xf numFmtId="3" fontId="5" fillId="0" borderId="10" xfId="0" applyNumberFormat="1" applyFont="1" applyBorder="1" applyAlignment="1" applyProtection="1">
      <alignment horizontal="right"/>
      <protection locked="0"/>
    </xf>
    <xf numFmtId="3" fontId="0" fillId="0" borderId="10" xfId="59" applyNumberFormat="1" applyFont="1" applyFill="1" applyBorder="1" applyAlignment="1" applyProtection="1">
      <alignment horizontal="right"/>
      <protection locked="0"/>
    </xf>
    <xf numFmtId="3" fontId="5" fillId="0" borderId="10" xfId="0" applyNumberFormat="1" applyFont="1" applyFill="1" applyBorder="1" applyAlignment="1" applyProtection="1">
      <alignment horizontal="right"/>
      <protection hidden="1"/>
    </xf>
    <xf numFmtId="3" fontId="4" fillId="0" borderId="10" xfId="0" applyNumberFormat="1" applyFont="1" applyFill="1" applyBorder="1" applyAlignment="1" applyProtection="1">
      <alignment horizontal="right"/>
      <protection locked="0"/>
    </xf>
    <xf numFmtId="3" fontId="0" fillId="0" borderId="19" xfId="0" applyNumberFormat="1" applyFont="1" applyBorder="1" applyAlignment="1" applyProtection="1">
      <alignment horizontal="right" wrapText="1"/>
      <protection locked="0"/>
    </xf>
    <xf numFmtId="3" fontId="0" fillId="0" borderId="10" xfId="0" applyNumberFormat="1" applyFont="1" applyFill="1" applyBorder="1" applyAlignment="1" applyProtection="1">
      <alignment horizontal="right" wrapText="1"/>
      <protection locked="0"/>
    </xf>
    <xf numFmtId="3" fontId="0" fillId="0" borderId="19" xfId="0" applyNumberFormat="1" applyFont="1" applyFill="1" applyBorder="1" applyAlignment="1" applyProtection="1">
      <alignment horizontal="right" wrapText="1"/>
      <protection locked="0"/>
    </xf>
    <xf numFmtId="3" fontId="0" fillId="0" borderId="10" xfId="0" applyNumberFormat="1" applyFont="1" applyBorder="1" applyAlignment="1" applyProtection="1">
      <alignment horizontal="right" wrapText="1"/>
      <protection locked="0"/>
    </xf>
    <xf numFmtId="0" fontId="4" fillId="34" borderId="10" xfId="0" applyFont="1" applyFill="1" applyBorder="1" applyAlignment="1" applyProtection="1">
      <alignment wrapText="1"/>
      <protection hidden="1"/>
    </xf>
    <xf numFmtId="0" fontId="0" fillId="0" borderId="10" xfId="0" applyFont="1" applyBorder="1" applyAlignment="1" applyProtection="1">
      <alignment horizontal="right" wrapText="1"/>
      <protection hidden="1"/>
    </xf>
    <xf numFmtId="0" fontId="0" fillId="0" borderId="25" xfId="0" applyFont="1" applyBorder="1" applyAlignment="1" applyProtection="1">
      <alignment horizontal="right" wrapText="1"/>
      <protection hidden="1"/>
    </xf>
    <xf numFmtId="0" fontId="31" fillId="0" borderId="0" xfId="53" applyFont="1" applyFill="1" applyBorder="1" applyAlignment="1" applyProtection="1">
      <alignment horizontal="center" vertical="center" wrapText="1"/>
      <protection hidden="1"/>
    </xf>
    <xf numFmtId="0" fontId="19" fillId="0" borderId="0" xfId="0" applyFont="1" applyFill="1" applyBorder="1" applyAlignment="1" applyProtection="1">
      <alignment/>
      <protection hidden="1"/>
    </xf>
    <xf numFmtId="0" fontId="32" fillId="0" borderId="0" xfId="53" applyFont="1" applyFill="1" applyBorder="1" applyAlignment="1" applyProtection="1">
      <alignment horizontal="center" vertical="center" wrapText="1"/>
      <protection hidden="1"/>
    </xf>
    <xf numFmtId="0" fontId="16" fillId="0" borderId="0" xfId="0" applyFont="1" applyFill="1" applyBorder="1" applyAlignment="1" applyProtection="1">
      <alignment wrapText="1"/>
      <protection hidden="1"/>
    </xf>
    <xf numFmtId="0" fontId="19" fillId="0" borderId="0" xfId="0" applyFont="1" applyFill="1" applyBorder="1" applyAlignment="1" applyProtection="1">
      <alignment horizontal="right"/>
      <protection hidden="1"/>
    </xf>
    <xf numFmtId="0" fontId="19" fillId="0" borderId="0" xfId="0" applyFont="1" applyFill="1" applyBorder="1" applyAlignment="1" applyProtection="1">
      <alignment wrapText="1"/>
      <protection hidden="1"/>
    </xf>
    <xf numFmtId="2" fontId="19" fillId="0" borderId="0" xfId="0" applyNumberFormat="1" applyFont="1" applyFill="1" applyBorder="1" applyAlignment="1" applyProtection="1">
      <alignment wrapText="1"/>
      <protection hidden="1"/>
    </xf>
    <xf numFmtId="0" fontId="19" fillId="0" borderId="0" xfId="0" applyFont="1" applyBorder="1" applyAlignment="1" applyProtection="1">
      <alignment/>
      <protection hidden="1"/>
    </xf>
    <xf numFmtId="165" fontId="19" fillId="0" borderId="0" xfId="0" applyNumberFormat="1" applyFont="1" applyFill="1" applyBorder="1" applyAlignment="1" applyProtection="1">
      <alignment wrapText="1"/>
      <protection hidden="1"/>
    </xf>
    <xf numFmtId="2" fontId="16" fillId="0" borderId="0" xfId="0" applyNumberFormat="1" applyFont="1" applyFill="1" applyBorder="1" applyAlignment="1" applyProtection="1">
      <alignment wrapText="1"/>
      <protection hidden="1"/>
    </xf>
    <xf numFmtId="2" fontId="19" fillId="0" borderId="0" xfId="0" applyNumberFormat="1" applyFont="1" applyFill="1" applyBorder="1" applyAlignment="1" applyProtection="1">
      <alignment/>
      <protection hidden="1"/>
    </xf>
    <xf numFmtId="4" fontId="19" fillId="0" borderId="0" xfId="0" applyNumberFormat="1" applyFont="1" applyFill="1" applyBorder="1" applyAlignment="1" applyProtection="1">
      <alignment horizontal="center"/>
      <protection hidden="1"/>
    </xf>
    <xf numFmtId="165" fontId="19" fillId="0" borderId="0" xfId="0" applyNumberFormat="1" applyFont="1" applyFill="1" applyBorder="1" applyAlignment="1" applyProtection="1">
      <alignment/>
      <protection hidden="1"/>
    </xf>
    <xf numFmtId="4" fontId="19" fillId="0" borderId="0" xfId="0" applyNumberFormat="1" applyFont="1" applyFill="1" applyBorder="1" applyAlignment="1" applyProtection="1">
      <alignment horizontal="left"/>
      <protection hidden="1"/>
    </xf>
    <xf numFmtId="0" fontId="33" fillId="0" borderId="0" xfId="0" applyFont="1" applyFill="1" applyBorder="1" applyAlignment="1" applyProtection="1">
      <alignment/>
      <protection hidden="1"/>
    </xf>
    <xf numFmtId="0" fontId="19" fillId="0" borderId="0" xfId="0" applyFont="1" applyFill="1" applyBorder="1" applyAlignment="1" applyProtection="1">
      <alignment/>
      <protection locked="0"/>
    </xf>
    <xf numFmtId="0" fontId="16" fillId="0" borderId="0" xfId="0" applyFont="1" applyFill="1" applyBorder="1" applyAlignment="1" applyProtection="1">
      <alignment/>
      <protection hidden="1"/>
    </xf>
    <xf numFmtId="0" fontId="16" fillId="0" borderId="0" xfId="0" applyFont="1" applyFill="1" applyBorder="1" applyAlignment="1" applyProtection="1">
      <alignment/>
      <protection/>
    </xf>
    <xf numFmtId="0" fontId="19" fillId="0" borderId="0" xfId="0" applyFont="1" applyFill="1" applyBorder="1" applyAlignment="1" applyProtection="1">
      <alignment/>
      <protection/>
    </xf>
    <xf numFmtId="2" fontId="19" fillId="0" borderId="0" xfId="0" applyNumberFormat="1" applyFont="1" applyFill="1" applyBorder="1" applyAlignment="1" applyProtection="1">
      <alignment wrapText="1"/>
      <protection/>
    </xf>
    <xf numFmtId="0" fontId="19" fillId="0" borderId="0" xfId="0" applyFont="1" applyFill="1" applyBorder="1" applyAlignment="1" applyProtection="1">
      <alignment wrapText="1"/>
      <protection/>
    </xf>
    <xf numFmtId="0" fontId="19" fillId="0" borderId="0" xfId="0" applyFont="1" applyAlignment="1" applyProtection="1">
      <alignment/>
      <protection hidden="1"/>
    </xf>
    <xf numFmtId="0" fontId="4" fillId="34" borderId="32" xfId="0" applyFont="1" applyFill="1" applyBorder="1" applyAlignment="1">
      <alignment wrapText="1"/>
    </xf>
    <xf numFmtId="9" fontId="19" fillId="0" borderId="27" xfId="0" applyNumberFormat="1" applyFont="1" applyFill="1" applyBorder="1" applyAlignment="1" applyProtection="1">
      <alignment/>
      <protection locked="0"/>
    </xf>
    <xf numFmtId="9" fontId="0" fillId="0" borderId="27" xfId="0" applyNumberFormat="1" applyFont="1" applyFill="1" applyBorder="1" applyAlignment="1" applyProtection="1">
      <alignment/>
      <protection hidden="1"/>
    </xf>
    <xf numFmtId="0" fontId="0" fillId="0" borderId="0" xfId="0" applyFont="1" applyFill="1" applyBorder="1" applyAlignment="1" applyProtection="1">
      <alignment/>
      <protection hidden="1"/>
    </xf>
    <xf numFmtId="9" fontId="0" fillId="0" borderId="27" xfId="0" applyNumberFormat="1" applyFont="1" applyBorder="1" applyAlignment="1" applyProtection="1">
      <alignment/>
      <protection locked="0"/>
    </xf>
    <xf numFmtId="0" fontId="0" fillId="0" borderId="27" xfId="0" applyFont="1" applyFill="1" applyBorder="1" applyAlignment="1" applyProtection="1">
      <alignment horizontal="right"/>
      <protection locked="0"/>
    </xf>
    <xf numFmtId="0" fontId="0" fillId="0" borderId="33" xfId="0" applyFont="1" applyBorder="1" applyAlignment="1">
      <alignment horizontal="right"/>
    </xf>
    <xf numFmtId="1" fontId="14" fillId="0" borderId="0" xfId="0" applyNumberFormat="1" applyFont="1" applyFill="1" applyBorder="1" applyAlignment="1">
      <alignment/>
    </xf>
    <xf numFmtId="1" fontId="3" fillId="0" borderId="0" xfId="0" applyNumberFormat="1" applyFont="1" applyAlignment="1">
      <alignment/>
    </xf>
    <xf numFmtId="1" fontId="0" fillId="0" borderId="0" xfId="0" applyNumberFormat="1" applyAlignment="1">
      <alignment/>
    </xf>
    <xf numFmtId="2" fontId="0" fillId="0" borderId="10" xfId="0" applyNumberFormat="1" applyBorder="1" applyAlignment="1" applyProtection="1">
      <alignment/>
      <protection locked="0"/>
    </xf>
    <xf numFmtId="2" fontId="0" fillId="0" borderId="10" xfId="0" applyNumberFormat="1" applyFill="1" applyBorder="1" applyAlignment="1" applyProtection="1">
      <alignment/>
      <protection locked="0"/>
    </xf>
    <xf numFmtId="2" fontId="5" fillId="0" borderId="10" xfId="0" applyNumberFormat="1" applyFont="1" applyBorder="1" applyAlignment="1" applyProtection="1">
      <alignment/>
      <protection hidden="1"/>
    </xf>
    <xf numFmtId="2" fontId="29" fillId="0" borderId="10" xfId="0" applyNumberFormat="1" applyFont="1" applyBorder="1" applyAlignment="1" applyProtection="1">
      <alignment/>
      <protection hidden="1"/>
    </xf>
    <xf numFmtId="2" fontId="5" fillId="0" borderId="10" xfId="0" applyNumberFormat="1" applyFont="1" applyBorder="1" applyAlignment="1" applyProtection="1">
      <alignment/>
      <protection locked="0"/>
    </xf>
    <xf numFmtId="2" fontId="5" fillId="0" borderId="10" xfId="0" applyNumberFormat="1" applyFont="1" applyFill="1" applyBorder="1" applyAlignment="1" applyProtection="1">
      <alignment/>
      <protection hidden="1"/>
    </xf>
    <xf numFmtId="2" fontId="0" fillId="0" borderId="10" xfId="0" applyNumberFormat="1" applyFont="1" applyBorder="1" applyAlignment="1" applyProtection="1">
      <alignment wrapText="1"/>
      <protection locked="0"/>
    </xf>
    <xf numFmtId="2" fontId="0" fillId="0" borderId="20" xfId="0" applyNumberFormat="1" applyFont="1" applyBorder="1" applyAlignment="1" applyProtection="1">
      <alignment wrapText="1"/>
      <protection locked="0"/>
    </xf>
    <xf numFmtId="9" fontId="0" fillId="0" borderId="10" xfId="53" applyNumberFormat="1" applyFont="1" applyFill="1" applyBorder="1" applyAlignment="1" applyProtection="1">
      <alignment horizontal="center" vertical="center" wrapText="1"/>
      <protection locked="0"/>
    </xf>
    <xf numFmtId="2" fontId="0" fillId="0" borderId="10" xfId="53" applyNumberFormat="1" applyFont="1" applyFill="1" applyBorder="1" applyAlignment="1" applyProtection="1">
      <alignment vertical="center" wrapText="1"/>
      <protection locked="0"/>
    </xf>
    <xf numFmtId="0" fontId="0" fillId="0" borderId="0" xfId="0" applyFont="1" applyAlignment="1">
      <alignment/>
    </xf>
    <xf numFmtId="9" fontId="0" fillId="0" borderId="10" xfId="0" applyNumberFormat="1" applyFont="1" applyBorder="1" applyAlignment="1" applyProtection="1">
      <alignment horizontal="right"/>
      <protection locked="0"/>
    </xf>
    <xf numFmtId="0" fontId="34" fillId="33" borderId="0" xfId="0" applyFont="1" applyFill="1" applyAlignment="1">
      <alignment horizontal="right" vertical="top"/>
    </xf>
    <xf numFmtId="0" fontId="0" fillId="0" borderId="0" xfId="0" applyAlignment="1">
      <alignment horizontal="right" vertical="center"/>
    </xf>
    <xf numFmtId="0" fontId="0" fillId="0" borderId="0" xfId="0" applyAlignment="1">
      <alignment horizontal="left" vertical="center"/>
    </xf>
    <xf numFmtId="0" fontId="69" fillId="39" borderId="10" xfId="0" applyFont="1" applyFill="1" applyBorder="1" applyAlignment="1">
      <alignment wrapText="1"/>
    </xf>
    <xf numFmtId="0" fontId="70" fillId="39" borderId="0" xfId="0" applyFont="1" applyFill="1" applyAlignment="1">
      <alignment/>
    </xf>
    <xf numFmtId="0" fontId="70" fillId="39" borderId="19" xfId="0" applyFont="1" applyFill="1" applyBorder="1" applyAlignment="1">
      <alignment wrapText="1"/>
    </xf>
    <xf numFmtId="0" fontId="70" fillId="39" borderId="34" xfId="0" applyFont="1" applyFill="1" applyBorder="1" applyAlignment="1">
      <alignment wrapText="1"/>
    </xf>
    <xf numFmtId="0" fontId="70" fillId="39" borderId="31" xfId="0" applyFont="1" applyFill="1" applyBorder="1" applyAlignment="1">
      <alignment wrapText="1"/>
    </xf>
    <xf numFmtId="0" fontId="69" fillId="39" borderId="32" xfId="0" applyFont="1" applyFill="1" applyBorder="1" applyAlignment="1">
      <alignment horizontal="center" wrapText="1"/>
    </xf>
    <xf numFmtId="0" fontId="20" fillId="0" borderId="11" xfId="0" applyFont="1" applyBorder="1" applyAlignment="1">
      <alignment horizontal="left" vertical="top" wrapText="1" indent="4"/>
    </xf>
    <xf numFmtId="0" fontId="0" fillId="0" borderId="0" xfId="0" applyBorder="1" applyAlignment="1">
      <alignment horizontal="left" vertical="top" wrapText="1" indent="4"/>
    </xf>
    <xf numFmtId="0" fontId="0" fillId="0" borderId="12" xfId="0" applyBorder="1" applyAlignment="1">
      <alignment horizontal="left" vertical="top" wrapText="1" indent="4"/>
    </xf>
    <xf numFmtId="0" fontId="23" fillId="0" borderId="11" xfId="0" applyFont="1" applyBorder="1" applyAlignment="1">
      <alignment horizontal="left" vertical="top" wrapText="1" indent="2"/>
    </xf>
    <xf numFmtId="0" fontId="4" fillId="0" borderId="0" xfId="0" applyFont="1" applyBorder="1" applyAlignment="1">
      <alignment horizontal="left" vertical="top" wrapText="1" indent="2"/>
    </xf>
    <xf numFmtId="0" fontId="4" fillId="0" borderId="12" xfId="0" applyFont="1" applyBorder="1" applyAlignment="1">
      <alignment horizontal="left" vertical="top" wrapText="1" indent="2"/>
    </xf>
    <xf numFmtId="0" fontId="20" fillId="0" borderId="13" xfId="0" applyFont="1" applyBorder="1" applyAlignment="1">
      <alignment horizontal="left" vertical="top" wrapText="1" indent="4"/>
    </xf>
    <xf numFmtId="0" fontId="0" fillId="0" borderId="14" xfId="0" applyBorder="1" applyAlignment="1">
      <alignment horizontal="left" vertical="top" wrapText="1" indent="4"/>
    </xf>
    <xf numFmtId="0" fontId="0" fillId="0" borderId="15" xfId="0" applyBorder="1" applyAlignment="1">
      <alignment horizontal="left" vertical="top" wrapText="1" indent="4"/>
    </xf>
    <xf numFmtId="0" fontId="4" fillId="0" borderId="11" xfId="0" applyFont="1" applyBorder="1" applyAlignment="1">
      <alignment horizontal="left" vertical="top" wrapText="1" indent="1"/>
    </xf>
    <xf numFmtId="0" fontId="4" fillId="0" borderId="0" xfId="0" applyFont="1" applyBorder="1" applyAlignment="1">
      <alignment horizontal="left" vertical="top" wrapText="1" indent="1"/>
    </xf>
    <xf numFmtId="0" fontId="4" fillId="0" borderId="12" xfId="0" applyFont="1" applyBorder="1" applyAlignment="1">
      <alignment horizontal="left" vertical="top" wrapText="1" indent="1"/>
    </xf>
    <xf numFmtId="0" fontId="23" fillId="0" borderId="11" xfId="0" applyFont="1" applyBorder="1" applyAlignment="1">
      <alignment horizontal="left" vertical="top" wrapText="1" indent="1"/>
    </xf>
    <xf numFmtId="0" fontId="4" fillId="0" borderId="0" xfId="0" applyFont="1" applyBorder="1" applyAlignment="1">
      <alignment horizontal="left" vertical="top" wrapText="1" indent="1"/>
    </xf>
    <xf numFmtId="0" fontId="4" fillId="0" borderId="12" xfId="0" applyFont="1" applyBorder="1" applyAlignment="1">
      <alignment horizontal="left" vertical="top" wrapText="1" indent="1"/>
    </xf>
    <xf numFmtId="0" fontId="0" fillId="0" borderId="11" xfId="0" applyFont="1" applyBorder="1" applyAlignment="1">
      <alignment horizontal="left" vertical="top" wrapText="1"/>
    </xf>
    <xf numFmtId="0" fontId="0" fillId="0" borderId="0" xfId="0" applyBorder="1" applyAlignment="1">
      <alignment vertical="top" wrapText="1"/>
    </xf>
    <xf numFmtId="0" fontId="0" fillId="0" borderId="12" xfId="0" applyBorder="1" applyAlignment="1">
      <alignment vertical="top" wrapText="1"/>
    </xf>
    <xf numFmtId="0" fontId="20" fillId="0" borderId="11" xfId="0" applyFont="1" applyBorder="1" applyAlignment="1">
      <alignment horizontal="left" vertical="top" wrapText="1" indent="2"/>
    </xf>
    <xf numFmtId="0" fontId="0" fillId="0" borderId="0" xfId="0" applyBorder="1" applyAlignment="1">
      <alignment horizontal="left" vertical="top" wrapText="1" indent="2"/>
    </xf>
    <xf numFmtId="0" fontId="0" fillId="0" borderId="12" xfId="0" applyBorder="1" applyAlignment="1">
      <alignment horizontal="left" vertical="top" wrapText="1" indent="2"/>
    </xf>
    <xf numFmtId="0" fontId="0" fillId="0" borderId="11" xfId="0" applyFont="1" applyBorder="1" applyAlignment="1">
      <alignment horizontal="left" vertical="top" wrapText="1" indent="2"/>
    </xf>
    <xf numFmtId="0" fontId="8" fillId="40" borderId="23" xfId="0" applyFont="1" applyFill="1" applyBorder="1" applyAlignment="1">
      <alignment horizontal="center" wrapText="1"/>
    </xf>
    <xf numFmtId="0" fontId="8" fillId="40" borderId="21" xfId="0" applyFont="1" applyFill="1" applyBorder="1" applyAlignment="1">
      <alignment horizontal="center" wrapText="1"/>
    </xf>
    <xf numFmtId="0" fontId="8" fillId="40" borderId="22" xfId="0" applyFont="1" applyFill="1" applyBorder="1" applyAlignment="1">
      <alignment horizontal="center" wrapText="1"/>
    </xf>
    <xf numFmtId="0" fontId="1" fillId="33" borderId="11" xfId="53" applyFont="1" applyFill="1" applyBorder="1" applyAlignment="1" applyProtection="1">
      <alignment horizontal="left" indent="2"/>
      <protection/>
    </xf>
    <xf numFmtId="0" fontId="1" fillId="0" borderId="0" xfId="53" applyFont="1" applyBorder="1" applyAlignment="1" applyProtection="1">
      <alignment horizontal="left" indent="2"/>
      <protection/>
    </xf>
    <xf numFmtId="0" fontId="1" fillId="0" borderId="12" xfId="53" applyFont="1" applyBorder="1" applyAlignment="1" applyProtection="1">
      <alignment horizontal="left" indent="2"/>
      <protection/>
    </xf>
    <xf numFmtId="0" fontId="4" fillId="0" borderId="11" xfId="0" applyFont="1" applyBorder="1" applyAlignment="1">
      <alignment wrapText="1"/>
    </xf>
    <xf numFmtId="0" fontId="4" fillId="0" borderId="0" xfId="0" applyFont="1" applyBorder="1" applyAlignment="1">
      <alignment wrapText="1"/>
    </xf>
    <xf numFmtId="0" fontId="4" fillId="0" borderId="12" xfId="0" applyFont="1" applyBorder="1" applyAlignment="1">
      <alignment wrapText="1"/>
    </xf>
    <xf numFmtId="0" fontId="20" fillId="0" borderId="11" xfId="0" applyFont="1" applyBorder="1" applyAlignment="1">
      <alignment horizontal="left" wrapText="1" indent="2"/>
    </xf>
    <xf numFmtId="0" fontId="0" fillId="0" borderId="0" xfId="0" applyAlignment="1">
      <alignment horizontal="left" wrapText="1" indent="2"/>
    </xf>
    <xf numFmtId="0" fontId="0" fillId="0" borderId="12" xfId="0" applyBorder="1" applyAlignment="1">
      <alignment horizontal="left" wrapText="1" indent="2"/>
    </xf>
    <xf numFmtId="0" fontId="27" fillId="0" borderId="0" xfId="0" applyFont="1" applyAlignment="1">
      <alignment wrapText="1"/>
    </xf>
    <xf numFmtId="0" fontId="0" fillId="0" borderId="0" xfId="0" applyAlignment="1">
      <alignment wrapText="1"/>
    </xf>
    <xf numFmtId="0" fontId="28" fillId="0" borderId="0" xfId="0" applyFont="1" applyFill="1" applyBorder="1" applyAlignment="1" applyProtection="1">
      <alignment wrapText="1"/>
      <protection hidden="1"/>
    </xf>
    <xf numFmtId="0" fontId="5" fillId="0" borderId="0" xfId="0" applyFont="1" applyFill="1" applyBorder="1" applyAlignment="1" applyProtection="1">
      <alignment wrapText="1"/>
      <protection hidden="1"/>
    </xf>
    <xf numFmtId="0" fontId="30" fillId="37" borderId="35" xfId="0" applyFont="1" applyFill="1" applyBorder="1" applyAlignment="1">
      <alignment wrapText="1"/>
    </xf>
    <xf numFmtId="0" fontId="30" fillId="0" borderId="35" xfId="0" applyFont="1" applyBorder="1" applyAlignment="1">
      <alignment wrapText="1"/>
    </xf>
    <xf numFmtId="0" fontId="30" fillId="0" borderId="36" xfId="0" applyFont="1" applyBorder="1" applyAlignment="1">
      <alignment wrapText="1"/>
    </xf>
    <xf numFmtId="0" fontId="10" fillId="34" borderId="25" xfId="0" applyFont="1" applyFill="1" applyBorder="1" applyAlignment="1">
      <alignment wrapText="1"/>
    </xf>
    <xf numFmtId="0" fontId="0" fillId="34" borderId="33" xfId="0" applyFill="1" applyBorder="1" applyAlignment="1">
      <alignment wrapText="1"/>
    </xf>
    <xf numFmtId="0" fontId="0" fillId="34" borderId="32" xfId="0" applyFill="1" applyBorder="1" applyAlignment="1">
      <alignment wrapText="1"/>
    </xf>
    <xf numFmtId="0" fontId="4" fillId="35" borderId="37" xfId="0" applyFont="1" applyFill="1" applyBorder="1" applyAlignment="1">
      <alignment wrapText="1"/>
    </xf>
    <xf numFmtId="0" fontId="0" fillId="35" borderId="33" xfId="0" applyFill="1" applyBorder="1" applyAlignment="1">
      <alignment wrapText="1"/>
    </xf>
    <xf numFmtId="0" fontId="0" fillId="35" borderId="32" xfId="0" applyFill="1" applyBorder="1" applyAlignment="1">
      <alignment wrapText="1"/>
    </xf>
    <xf numFmtId="0" fontId="69" fillId="39" borderId="25" xfId="0" applyFont="1" applyFill="1" applyBorder="1" applyAlignment="1">
      <alignment horizontal="center" wrapText="1"/>
    </xf>
    <xf numFmtId="0" fontId="70" fillId="39" borderId="33" xfId="0" applyFont="1" applyFill="1" applyBorder="1" applyAlignment="1">
      <alignment horizontal="center" wrapText="1"/>
    </xf>
    <xf numFmtId="0" fontId="70" fillId="39" borderId="32" xfId="0" applyFont="1" applyFill="1" applyBorder="1" applyAlignment="1">
      <alignment horizontal="center" wrapText="1"/>
    </xf>
    <xf numFmtId="0" fontId="69" fillId="39" borderId="32" xfId="0" applyFont="1" applyFill="1" applyBorder="1" applyAlignment="1">
      <alignment horizontal="center" wrapText="1"/>
    </xf>
    <xf numFmtId="0" fontId="69" fillId="39" borderId="10" xfId="0" applyFont="1" applyFill="1" applyBorder="1" applyAlignment="1">
      <alignment horizontal="center" wrapText="1"/>
    </xf>
    <xf numFmtId="0" fontId="69" fillId="39" borderId="33" xfId="0" applyFont="1" applyFill="1" applyBorder="1" applyAlignment="1">
      <alignment horizontal="center" wrapText="1"/>
    </xf>
    <xf numFmtId="0" fontId="70" fillId="39" borderId="33" xfId="0" applyFont="1" applyFill="1" applyBorder="1" applyAlignment="1">
      <alignment wrapText="1"/>
    </xf>
    <xf numFmtId="0" fontId="70" fillId="39" borderId="32" xfId="0" applyFont="1" applyFill="1" applyBorder="1" applyAlignment="1">
      <alignment wrapText="1"/>
    </xf>
    <xf numFmtId="0" fontId="70" fillId="39" borderId="34" xfId="0" applyNumberFormat="1" applyFont="1" applyFill="1" applyBorder="1" applyAlignment="1">
      <alignment wrapText="1"/>
    </xf>
    <xf numFmtId="0" fontId="70" fillId="39" borderId="0" xfId="0" applyNumberFormat="1" applyFont="1"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8.emf" /><Relationship Id="rId3" Type="http://schemas.openxmlformats.org/officeDocument/2006/relationships/image" Target="../media/image10.emf" /><Relationship Id="rId4" Type="http://schemas.openxmlformats.org/officeDocument/2006/relationships/image" Target="../media/image12.emf" /></Relationships>
</file>

<file path=xl/drawings/_rels/drawing2.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15.emf" /><Relationship Id="rId3" Type="http://schemas.openxmlformats.org/officeDocument/2006/relationships/image" Target="../media/image1.emf" /><Relationship Id="rId4" Type="http://schemas.openxmlformats.org/officeDocument/2006/relationships/image" Target="../media/image4.emf" /><Relationship Id="rId5" Type="http://schemas.openxmlformats.org/officeDocument/2006/relationships/image" Target="../media/image13.emf" /><Relationship Id="rId6" Type="http://schemas.openxmlformats.org/officeDocument/2006/relationships/image" Target="../media/image7.emf" /><Relationship Id="rId7" Type="http://schemas.openxmlformats.org/officeDocument/2006/relationships/image" Target="../media/image5.emf" /><Relationship Id="rId8" Type="http://schemas.openxmlformats.org/officeDocument/2006/relationships/image" Target="../media/image11.emf" /><Relationship Id="rId9" Type="http://schemas.openxmlformats.org/officeDocument/2006/relationships/image" Target="../media/image3.emf" /><Relationship Id="rId10" Type="http://schemas.openxmlformats.org/officeDocument/2006/relationships/image" Target="../media/image14.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38100</xdr:colOff>
      <xdr:row>3</xdr:row>
      <xdr:rowOff>9525</xdr:rowOff>
    </xdr:from>
    <xdr:to>
      <xdr:col>3</xdr:col>
      <xdr:colOff>1009650</xdr:colOff>
      <xdr:row>3</xdr:row>
      <xdr:rowOff>257175</xdr:rowOff>
    </xdr:to>
    <xdr:pic>
      <xdr:nvPicPr>
        <xdr:cNvPr id="1" name="cmd1"/>
        <xdr:cNvPicPr preferRelativeResize="1">
          <a:picLocks noChangeAspect="1"/>
        </xdr:cNvPicPr>
      </xdr:nvPicPr>
      <xdr:blipFill>
        <a:blip r:embed="rId1"/>
        <a:stretch>
          <a:fillRect/>
        </a:stretch>
      </xdr:blipFill>
      <xdr:spPr>
        <a:xfrm>
          <a:off x="1381125" y="914400"/>
          <a:ext cx="971550" cy="247650"/>
        </a:xfrm>
        <a:prstGeom prst="rect">
          <a:avLst/>
        </a:prstGeom>
        <a:noFill/>
        <a:ln w="9525" cmpd="sng">
          <a:noFill/>
        </a:ln>
      </xdr:spPr>
    </xdr:pic>
    <xdr:clientData/>
  </xdr:twoCellAnchor>
  <xdr:twoCellAnchor editAs="oneCell">
    <xdr:from>
      <xdr:col>5</xdr:col>
      <xdr:colOff>47625</xdr:colOff>
      <xdr:row>3</xdr:row>
      <xdr:rowOff>9525</xdr:rowOff>
    </xdr:from>
    <xdr:to>
      <xdr:col>5</xdr:col>
      <xdr:colOff>1019175</xdr:colOff>
      <xdr:row>3</xdr:row>
      <xdr:rowOff>257175</xdr:rowOff>
    </xdr:to>
    <xdr:pic>
      <xdr:nvPicPr>
        <xdr:cNvPr id="2" name="cmd2"/>
        <xdr:cNvPicPr preferRelativeResize="1">
          <a:picLocks noChangeAspect="1"/>
        </xdr:cNvPicPr>
      </xdr:nvPicPr>
      <xdr:blipFill>
        <a:blip r:embed="rId2"/>
        <a:stretch>
          <a:fillRect/>
        </a:stretch>
      </xdr:blipFill>
      <xdr:spPr>
        <a:xfrm>
          <a:off x="2647950" y="914400"/>
          <a:ext cx="971550" cy="247650"/>
        </a:xfrm>
        <a:prstGeom prst="rect">
          <a:avLst/>
        </a:prstGeom>
        <a:noFill/>
        <a:ln w="9525" cmpd="sng">
          <a:noFill/>
        </a:ln>
      </xdr:spPr>
    </xdr:pic>
    <xdr:clientData/>
  </xdr:twoCellAnchor>
  <xdr:twoCellAnchor editAs="oneCell">
    <xdr:from>
      <xdr:col>7</xdr:col>
      <xdr:colOff>95250</xdr:colOff>
      <xdr:row>3</xdr:row>
      <xdr:rowOff>0</xdr:rowOff>
    </xdr:from>
    <xdr:to>
      <xdr:col>8</xdr:col>
      <xdr:colOff>104775</xdr:colOff>
      <xdr:row>3</xdr:row>
      <xdr:rowOff>247650</xdr:rowOff>
    </xdr:to>
    <xdr:pic>
      <xdr:nvPicPr>
        <xdr:cNvPr id="3" name="cmd3"/>
        <xdr:cNvPicPr preferRelativeResize="1">
          <a:picLocks noChangeAspect="1"/>
        </xdr:cNvPicPr>
      </xdr:nvPicPr>
      <xdr:blipFill>
        <a:blip r:embed="rId3"/>
        <a:stretch>
          <a:fillRect/>
        </a:stretch>
      </xdr:blipFill>
      <xdr:spPr>
        <a:xfrm>
          <a:off x="3876675" y="904875"/>
          <a:ext cx="971550" cy="247650"/>
        </a:xfrm>
        <a:prstGeom prst="rect">
          <a:avLst/>
        </a:prstGeom>
        <a:noFill/>
        <a:ln w="9525" cmpd="sng">
          <a:noFill/>
        </a:ln>
      </xdr:spPr>
    </xdr:pic>
    <xdr:clientData/>
  </xdr:twoCellAnchor>
  <xdr:twoCellAnchor editAs="oneCell">
    <xdr:from>
      <xdr:col>8</xdr:col>
      <xdr:colOff>304800</xdr:colOff>
      <xdr:row>3</xdr:row>
      <xdr:rowOff>0</xdr:rowOff>
    </xdr:from>
    <xdr:to>
      <xdr:col>10</xdr:col>
      <xdr:colOff>190500</xdr:colOff>
      <xdr:row>3</xdr:row>
      <xdr:rowOff>247650</xdr:rowOff>
    </xdr:to>
    <xdr:pic>
      <xdr:nvPicPr>
        <xdr:cNvPr id="4" name="cmdOutput"/>
        <xdr:cNvPicPr preferRelativeResize="1">
          <a:picLocks noChangeAspect="1"/>
        </xdr:cNvPicPr>
      </xdr:nvPicPr>
      <xdr:blipFill>
        <a:blip r:embed="rId4"/>
        <a:stretch>
          <a:fillRect/>
        </a:stretch>
      </xdr:blipFill>
      <xdr:spPr>
        <a:xfrm>
          <a:off x="5048250" y="904875"/>
          <a:ext cx="971550" cy="247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409575</xdr:colOff>
      <xdr:row>0</xdr:row>
      <xdr:rowOff>219075</xdr:rowOff>
    </xdr:from>
    <xdr:to>
      <xdr:col>2</xdr:col>
      <xdr:colOff>200025</xdr:colOff>
      <xdr:row>0</xdr:row>
      <xdr:rowOff>495300</xdr:rowOff>
    </xdr:to>
    <xdr:pic>
      <xdr:nvPicPr>
        <xdr:cNvPr id="1" name="cmdRestart"/>
        <xdr:cNvPicPr preferRelativeResize="1">
          <a:picLocks noChangeAspect="1"/>
        </xdr:cNvPicPr>
      </xdr:nvPicPr>
      <xdr:blipFill>
        <a:blip r:embed="rId1"/>
        <a:stretch>
          <a:fillRect/>
        </a:stretch>
      </xdr:blipFill>
      <xdr:spPr>
        <a:xfrm>
          <a:off x="409575" y="219075"/>
          <a:ext cx="819150" cy="276225"/>
        </a:xfrm>
        <a:prstGeom prst="rect">
          <a:avLst/>
        </a:prstGeom>
        <a:solidFill>
          <a:srgbClr val="FFFFFF"/>
        </a:solidFill>
        <a:ln w="1" cmpd="sng">
          <a:noFill/>
        </a:ln>
      </xdr:spPr>
    </xdr:pic>
    <xdr:clientData fPrintsWithSheet="0"/>
  </xdr:twoCellAnchor>
  <xdr:twoCellAnchor editAs="oneCell">
    <xdr:from>
      <xdr:col>2</xdr:col>
      <xdr:colOff>342900</xdr:colOff>
      <xdr:row>0</xdr:row>
      <xdr:rowOff>219075</xdr:rowOff>
    </xdr:from>
    <xdr:to>
      <xdr:col>4</xdr:col>
      <xdr:colOff>85725</xdr:colOff>
      <xdr:row>0</xdr:row>
      <xdr:rowOff>495300</xdr:rowOff>
    </xdr:to>
    <xdr:pic>
      <xdr:nvPicPr>
        <xdr:cNvPr id="2" name="cmdClear"/>
        <xdr:cNvPicPr preferRelativeResize="1">
          <a:picLocks noChangeAspect="1"/>
        </xdr:cNvPicPr>
      </xdr:nvPicPr>
      <xdr:blipFill>
        <a:blip r:embed="rId2"/>
        <a:stretch>
          <a:fillRect/>
        </a:stretch>
      </xdr:blipFill>
      <xdr:spPr>
        <a:xfrm>
          <a:off x="1371600" y="219075"/>
          <a:ext cx="847725" cy="276225"/>
        </a:xfrm>
        <a:prstGeom prst="rect">
          <a:avLst/>
        </a:prstGeom>
        <a:solidFill>
          <a:srgbClr val="FFFFFF"/>
        </a:solidFill>
        <a:ln w="1" cmpd="sng">
          <a:noFill/>
        </a:ln>
      </xdr:spPr>
    </xdr:pic>
    <xdr:clientData/>
  </xdr:twoCellAnchor>
  <xdr:twoCellAnchor editAs="oneCell">
    <xdr:from>
      <xdr:col>0</xdr:col>
      <xdr:colOff>419100</xdr:colOff>
      <xdr:row>0</xdr:row>
      <xdr:rowOff>542925</xdr:rowOff>
    </xdr:from>
    <xdr:to>
      <xdr:col>2</xdr:col>
      <xdr:colOff>190500</xdr:colOff>
      <xdr:row>0</xdr:row>
      <xdr:rowOff>819150</xdr:rowOff>
    </xdr:to>
    <xdr:pic>
      <xdr:nvPicPr>
        <xdr:cNvPr id="3" name="cmdSample1"/>
        <xdr:cNvPicPr preferRelativeResize="1">
          <a:picLocks noChangeAspect="1"/>
        </xdr:cNvPicPr>
      </xdr:nvPicPr>
      <xdr:blipFill>
        <a:blip r:embed="rId3"/>
        <a:stretch>
          <a:fillRect/>
        </a:stretch>
      </xdr:blipFill>
      <xdr:spPr>
        <a:xfrm>
          <a:off x="419100" y="542925"/>
          <a:ext cx="800100" cy="276225"/>
        </a:xfrm>
        <a:prstGeom prst="rect">
          <a:avLst/>
        </a:prstGeom>
        <a:solidFill>
          <a:srgbClr val="FFFFFF"/>
        </a:solidFill>
        <a:ln w="1" cmpd="sng">
          <a:noFill/>
        </a:ln>
      </xdr:spPr>
    </xdr:pic>
    <xdr:clientData/>
  </xdr:twoCellAnchor>
  <xdr:twoCellAnchor editAs="oneCell">
    <xdr:from>
      <xdr:col>2</xdr:col>
      <xdr:colOff>333375</xdr:colOff>
      <xdr:row>0</xdr:row>
      <xdr:rowOff>542925</xdr:rowOff>
    </xdr:from>
    <xdr:to>
      <xdr:col>4</xdr:col>
      <xdr:colOff>314325</xdr:colOff>
      <xdr:row>0</xdr:row>
      <xdr:rowOff>819150</xdr:rowOff>
    </xdr:to>
    <xdr:pic>
      <xdr:nvPicPr>
        <xdr:cNvPr id="4" name="cmdSample2"/>
        <xdr:cNvPicPr preferRelativeResize="1">
          <a:picLocks noChangeAspect="1"/>
        </xdr:cNvPicPr>
      </xdr:nvPicPr>
      <xdr:blipFill>
        <a:blip r:embed="rId4"/>
        <a:stretch>
          <a:fillRect/>
        </a:stretch>
      </xdr:blipFill>
      <xdr:spPr>
        <a:xfrm>
          <a:off x="1362075" y="542925"/>
          <a:ext cx="1085850" cy="276225"/>
        </a:xfrm>
        <a:prstGeom prst="rect">
          <a:avLst/>
        </a:prstGeom>
        <a:solidFill>
          <a:srgbClr val="FFFFFF"/>
        </a:solidFill>
        <a:ln w="1" cmpd="sng">
          <a:noFill/>
        </a:ln>
      </xdr:spPr>
    </xdr:pic>
    <xdr:clientData/>
  </xdr:twoCellAnchor>
  <xdr:twoCellAnchor editAs="oneCell">
    <xdr:from>
      <xdr:col>12</xdr:col>
      <xdr:colOff>47625</xdr:colOff>
      <xdr:row>0</xdr:row>
      <xdr:rowOff>219075</xdr:rowOff>
    </xdr:from>
    <xdr:to>
      <xdr:col>13</xdr:col>
      <xdr:colOff>390525</xdr:colOff>
      <xdr:row>0</xdr:row>
      <xdr:rowOff>495300</xdr:rowOff>
    </xdr:to>
    <xdr:pic>
      <xdr:nvPicPr>
        <xdr:cNvPr id="5" name="cmdSiteAnalyze"/>
        <xdr:cNvPicPr preferRelativeResize="1">
          <a:picLocks noChangeAspect="1"/>
        </xdr:cNvPicPr>
      </xdr:nvPicPr>
      <xdr:blipFill>
        <a:blip r:embed="rId5"/>
        <a:stretch>
          <a:fillRect/>
        </a:stretch>
      </xdr:blipFill>
      <xdr:spPr>
        <a:xfrm>
          <a:off x="6353175" y="219075"/>
          <a:ext cx="1114425" cy="276225"/>
        </a:xfrm>
        <a:prstGeom prst="rect">
          <a:avLst/>
        </a:prstGeom>
        <a:solidFill>
          <a:srgbClr val="FFFFFF"/>
        </a:solidFill>
        <a:ln w="1" cmpd="sng">
          <a:noFill/>
        </a:ln>
      </xdr:spPr>
    </xdr:pic>
    <xdr:clientData/>
  </xdr:twoCellAnchor>
  <xdr:twoCellAnchor editAs="oneCell">
    <xdr:from>
      <xdr:col>8</xdr:col>
      <xdr:colOff>381000</xdr:colOff>
      <xdr:row>0</xdr:row>
      <xdr:rowOff>419100</xdr:rowOff>
    </xdr:from>
    <xdr:to>
      <xdr:col>10</xdr:col>
      <xdr:colOff>285750</xdr:colOff>
      <xdr:row>0</xdr:row>
      <xdr:rowOff>666750</xdr:rowOff>
    </xdr:to>
    <xdr:pic>
      <xdr:nvPicPr>
        <xdr:cNvPr id="6" name="cmd2"/>
        <xdr:cNvPicPr preferRelativeResize="1">
          <a:picLocks noChangeAspect="1"/>
        </xdr:cNvPicPr>
      </xdr:nvPicPr>
      <xdr:blipFill>
        <a:blip r:embed="rId6"/>
        <a:stretch>
          <a:fillRect/>
        </a:stretch>
      </xdr:blipFill>
      <xdr:spPr>
        <a:xfrm>
          <a:off x="4705350" y="419100"/>
          <a:ext cx="971550" cy="247650"/>
        </a:xfrm>
        <a:prstGeom prst="rect">
          <a:avLst/>
        </a:prstGeom>
        <a:solidFill>
          <a:srgbClr val="FFFFFF"/>
        </a:solidFill>
        <a:ln w="1" cmpd="sng">
          <a:noFill/>
        </a:ln>
      </xdr:spPr>
    </xdr:pic>
    <xdr:clientData/>
  </xdr:twoCellAnchor>
  <xdr:twoCellAnchor editAs="oneCell">
    <xdr:from>
      <xdr:col>13</xdr:col>
      <xdr:colOff>523875</xdr:colOff>
      <xdr:row>0</xdr:row>
      <xdr:rowOff>219075</xdr:rowOff>
    </xdr:from>
    <xdr:to>
      <xdr:col>14</xdr:col>
      <xdr:colOff>600075</xdr:colOff>
      <xdr:row>0</xdr:row>
      <xdr:rowOff>495300</xdr:rowOff>
    </xdr:to>
    <xdr:pic>
      <xdr:nvPicPr>
        <xdr:cNvPr id="7" name="cmdClearAnalysis"/>
        <xdr:cNvPicPr preferRelativeResize="1">
          <a:picLocks noChangeAspect="1"/>
        </xdr:cNvPicPr>
      </xdr:nvPicPr>
      <xdr:blipFill>
        <a:blip r:embed="rId7"/>
        <a:stretch>
          <a:fillRect/>
        </a:stretch>
      </xdr:blipFill>
      <xdr:spPr>
        <a:xfrm>
          <a:off x="7600950" y="219075"/>
          <a:ext cx="800100" cy="276225"/>
        </a:xfrm>
        <a:prstGeom prst="rect">
          <a:avLst/>
        </a:prstGeom>
        <a:solidFill>
          <a:srgbClr val="FFFFFF"/>
        </a:solidFill>
        <a:ln w="1" cmpd="sng">
          <a:noFill/>
        </a:ln>
      </xdr:spPr>
    </xdr:pic>
    <xdr:clientData/>
  </xdr:twoCellAnchor>
  <xdr:twoCellAnchor editAs="oneCell">
    <xdr:from>
      <xdr:col>16</xdr:col>
      <xdr:colOff>209550</xdr:colOff>
      <xdr:row>0</xdr:row>
      <xdr:rowOff>390525</xdr:rowOff>
    </xdr:from>
    <xdr:to>
      <xdr:col>16</xdr:col>
      <xdr:colOff>695325</xdr:colOff>
      <xdr:row>0</xdr:row>
      <xdr:rowOff>666750</xdr:rowOff>
    </xdr:to>
    <xdr:pic>
      <xdr:nvPicPr>
        <xdr:cNvPr id="8" name="cmdOutput"/>
        <xdr:cNvPicPr preferRelativeResize="1">
          <a:picLocks noChangeAspect="1"/>
        </xdr:cNvPicPr>
      </xdr:nvPicPr>
      <xdr:blipFill>
        <a:blip r:embed="rId8"/>
        <a:stretch>
          <a:fillRect/>
        </a:stretch>
      </xdr:blipFill>
      <xdr:spPr>
        <a:xfrm>
          <a:off x="8810625" y="390525"/>
          <a:ext cx="485775" cy="276225"/>
        </a:xfrm>
        <a:prstGeom prst="rect">
          <a:avLst/>
        </a:prstGeom>
        <a:solidFill>
          <a:srgbClr val="FFFFFF"/>
        </a:solidFill>
        <a:ln w="1" cmpd="sng">
          <a:noFill/>
        </a:ln>
      </xdr:spPr>
    </xdr:pic>
    <xdr:clientData/>
  </xdr:twoCellAnchor>
  <xdr:twoCellAnchor editAs="oneCell">
    <xdr:from>
      <xdr:col>5</xdr:col>
      <xdr:colOff>133350</xdr:colOff>
      <xdr:row>0</xdr:row>
      <xdr:rowOff>552450</xdr:rowOff>
    </xdr:from>
    <xdr:to>
      <xdr:col>6</xdr:col>
      <xdr:colOff>295275</xdr:colOff>
      <xdr:row>0</xdr:row>
      <xdr:rowOff>828675</xdr:rowOff>
    </xdr:to>
    <xdr:pic>
      <xdr:nvPicPr>
        <xdr:cNvPr id="9" name="cmdAddSite"/>
        <xdr:cNvPicPr preferRelativeResize="1">
          <a:picLocks noChangeAspect="1"/>
        </xdr:cNvPicPr>
      </xdr:nvPicPr>
      <xdr:blipFill>
        <a:blip r:embed="rId9"/>
        <a:stretch>
          <a:fillRect/>
        </a:stretch>
      </xdr:blipFill>
      <xdr:spPr>
        <a:xfrm>
          <a:off x="2790825" y="552450"/>
          <a:ext cx="771525" cy="276225"/>
        </a:xfrm>
        <a:prstGeom prst="rect">
          <a:avLst/>
        </a:prstGeom>
        <a:solidFill>
          <a:srgbClr val="FFFFFF"/>
        </a:solidFill>
        <a:ln w="1" cmpd="sng">
          <a:noFill/>
        </a:ln>
      </xdr:spPr>
    </xdr:pic>
    <xdr:clientData fPrintsWithSheet="0"/>
  </xdr:twoCellAnchor>
  <xdr:twoCellAnchor editAs="oneCell">
    <xdr:from>
      <xdr:col>12</xdr:col>
      <xdr:colOff>409575</xdr:colOff>
      <xdr:row>0</xdr:row>
      <xdr:rowOff>561975</xdr:rowOff>
    </xdr:from>
    <xdr:to>
      <xdr:col>14</xdr:col>
      <xdr:colOff>238125</xdr:colOff>
      <xdr:row>0</xdr:row>
      <xdr:rowOff>838200</xdr:rowOff>
    </xdr:to>
    <xdr:pic>
      <xdr:nvPicPr>
        <xdr:cNvPr id="10" name="cmdAnalysisSite"/>
        <xdr:cNvPicPr preferRelativeResize="1">
          <a:picLocks noChangeAspect="1"/>
        </xdr:cNvPicPr>
      </xdr:nvPicPr>
      <xdr:blipFill>
        <a:blip r:embed="rId10"/>
        <a:stretch>
          <a:fillRect/>
        </a:stretch>
      </xdr:blipFill>
      <xdr:spPr>
        <a:xfrm>
          <a:off x="6715125" y="561975"/>
          <a:ext cx="1323975" cy="276225"/>
        </a:xfrm>
        <a:prstGeom prst="rect">
          <a:avLst/>
        </a:prstGeom>
        <a:solidFill>
          <a:srgbClr val="FFFFFF"/>
        </a:solid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9525</xdr:rowOff>
    </xdr:from>
    <xdr:to>
      <xdr:col>2</xdr:col>
      <xdr:colOff>742950</xdr:colOff>
      <xdr:row>0</xdr:row>
      <xdr:rowOff>257175</xdr:rowOff>
    </xdr:to>
    <xdr:pic>
      <xdr:nvPicPr>
        <xdr:cNvPr id="1" name="cmd1"/>
        <xdr:cNvPicPr preferRelativeResize="1">
          <a:picLocks noChangeAspect="1"/>
        </xdr:cNvPicPr>
      </xdr:nvPicPr>
      <xdr:blipFill>
        <a:blip r:embed="rId1"/>
        <a:stretch>
          <a:fillRect/>
        </a:stretch>
      </xdr:blipFill>
      <xdr:spPr>
        <a:xfrm>
          <a:off x="3962400" y="9525"/>
          <a:ext cx="1924050" cy="247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icrosoft.com/smserver/techinfo/productdoc/default.asp" TargetMode="External" /><Relationship Id="rId2" Type="http://schemas.openxmlformats.org/officeDocument/2006/relationships/hyperlink" Target="http://technet.microsoft.com/en-us/library/bb680397.aspx"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6"/>
  <dimension ref="B1:M43"/>
  <sheetViews>
    <sheetView showGridLines="0" tabSelected="1" zoomScalePageLayoutView="0" workbookViewId="0" topLeftCell="A1">
      <selection activeCell="B6" sqref="B6"/>
    </sheetView>
  </sheetViews>
  <sheetFormatPr defaultColWidth="9.140625" defaultRowHeight="12.75"/>
  <cols>
    <col min="1" max="1" width="1.8515625" style="0" customWidth="1"/>
    <col min="2" max="2" width="7.140625" style="0" customWidth="1"/>
    <col min="3" max="3" width="11.140625" style="0" customWidth="1"/>
    <col min="4" max="4" width="16.57421875" style="0" customWidth="1"/>
    <col min="5" max="5" width="2.28125" style="0" customWidth="1"/>
    <col min="6" max="6" width="16.00390625" style="0" customWidth="1"/>
    <col min="7" max="7" width="1.7109375" style="0" customWidth="1"/>
    <col min="8" max="8" width="14.421875" style="0" customWidth="1"/>
    <col min="9" max="9" width="5.8515625" style="0" customWidth="1"/>
    <col min="10" max="10" width="10.421875" style="0" customWidth="1"/>
  </cols>
  <sheetData>
    <row r="1" spans="2:13" ht="27.75" customHeight="1" thickBot="1">
      <c r="B1" s="225" t="s">
        <v>254</v>
      </c>
      <c r="C1" s="226"/>
      <c r="D1" s="226"/>
      <c r="E1" s="226"/>
      <c r="F1" s="226"/>
      <c r="G1" s="226"/>
      <c r="H1" s="226"/>
      <c r="I1" s="226"/>
      <c r="J1" s="226"/>
      <c r="K1" s="227"/>
      <c r="L1" s="1"/>
      <c r="M1" s="1"/>
    </row>
    <row r="2" spans="2:13" ht="25.5" customHeight="1" thickBot="1">
      <c r="B2" s="225" t="s">
        <v>253</v>
      </c>
      <c r="C2" s="226"/>
      <c r="D2" s="226"/>
      <c r="E2" s="226"/>
      <c r="F2" s="226"/>
      <c r="G2" s="226"/>
      <c r="H2" s="226"/>
      <c r="I2" s="226"/>
      <c r="J2" s="226"/>
      <c r="K2" s="227"/>
      <c r="L2" s="1"/>
      <c r="M2" s="1"/>
    </row>
    <row r="3" spans="2:13" ht="18">
      <c r="B3" s="21"/>
      <c r="C3" s="22"/>
      <c r="D3" s="23" t="s">
        <v>25</v>
      </c>
      <c r="E3" s="23"/>
      <c r="F3" s="23" t="s">
        <v>26</v>
      </c>
      <c r="G3" s="23"/>
      <c r="H3" s="23" t="s">
        <v>52</v>
      </c>
      <c r="I3" s="22"/>
      <c r="J3" s="23" t="s">
        <v>183</v>
      </c>
      <c r="K3" s="24"/>
      <c r="L3" s="1"/>
      <c r="M3" s="1"/>
    </row>
    <row r="4" spans="2:13" ht="20.25" customHeight="1">
      <c r="B4" s="6"/>
      <c r="C4" s="18"/>
      <c r="D4" s="19"/>
      <c r="E4" s="20"/>
      <c r="F4" s="19"/>
      <c r="G4" s="20"/>
      <c r="H4" s="19"/>
      <c r="I4" s="18"/>
      <c r="J4" s="18"/>
      <c r="K4" s="7"/>
      <c r="L4" s="1"/>
      <c r="M4" s="1"/>
    </row>
    <row r="5" spans="2:13" ht="13.5" thickBot="1">
      <c r="B5" s="8"/>
      <c r="C5" s="9"/>
      <c r="D5" s="9"/>
      <c r="E5" s="9"/>
      <c r="F5" s="9"/>
      <c r="G5" s="9"/>
      <c r="H5" s="9"/>
      <c r="I5" s="9"/>
      <c r="J5" s="9"/>
      <c r="K5" s="10"/>
      <c r="L5" s="1"/>
      <c r="M5" s="1"/>
    </row>
    <row r="6" spans="2:11" ht="12.75">
      <c r="B6" s="3"/>
      <c r="C6" s="3"/>
      <c r="D6" s="3"/>
      <c r="E6" s="3"/>
      <c r="F6" s="3"/>
      <c r="G6" s="3"/>
      <c r="H6" s="3"/>
      <c r="I6" s="3"/>
      <c r="J6" s="3"/>
      <c r="K6" s="194" t="s">
        <v>255</v>
      </c>
    </row>
    <row r="7" spans="2:11" ht="13.5" thickBot="1">
      <c r="B7" s="2"/>
      <c r="C7" s="2"/>
      <c r="D7" s="2"/>
      <c r="E7" s="1"/>
      <c r="F7" s="1"/>
      <c r="G7" s="1"/>
      <c r="H7" s="1"/>
      <c r="I7" s="1"/>
      <c r="J7" s="1"/>
      <c r="K7" s="1"/>
    </row>
    <row r="8" spans="2:11" ht="12.75">
      <c r="B8" s="31" t="s">
        <v>164</v>
      </c>
      <c r="C8" s="32"/>
      <c r="D8" s="32"/>
      <c r="E8" s="33"/>
      <c r="F8" s="33"/>
      <c r="G8" s="33"/>
      <c r="H8" s="33"/>
      <c r="I8" s="33"/>
      <c r="J8" s="33"/>
      <c r="K8" s="34"/>
    </row>
    <row r="9" spans="2:11" ht="24.75" customHeight="1">
      <c r="B9" s="234" t="s">
        <v>257</v>
      </c>
      <c r="C9" s="235"/>
      <c r="D9" s="235"/>
      <c r="E9" s="235"/>
      <c r="F9" s="235"/>
      <c r="G9" s="235"/>
      <c r="H9" s="235"/>
      <c r="I9" s="235"/>
      <c r="J9" s="235"/>
      <c r="K9" s="236"/>
    </row>
    <row r="10" spans="2:11" ht="22.5" customHeight="1">
      <c r="B10" s="234" t="s">
        <v>258</v>
      </c>
      <c r="C10" s="235"/>
      <c r="D10" s="235"/>
      <c r="E10" s="235"/>
      <c r="F10" s="235"/>
      <c r="G10" s="235"/>
      <c r="H10" s="235"/>
      <c r="I10" s="235"/>
      <c r="J10" s="235"/>
      <c r="K10" s="236"/>
    </row>
    <row r="11" spans="2:11" ht="12.75">
      <c r="B11" s="35"/>
      <c r="C11" s="2"/>
      <c r="D11" s="2"/>
      <c r="E11" s="1"/>
      <c r="F11" s="1"/>
      <c r="G11" s="1"/>
      <c r="H11" s="1"/>
      <c r="I11" s="1"/>
      <c r="J11" s="1"/>
      <c r="K11" s="17"/>
    </row>
    <row r="12" spans="2:11" ht="12.75">
      <c r="B12" s="36" t="s">
        <v>172</v>
      </c>
      <c r="C12" s="2"/>
      <c r="D12" s="2"/>
      <c r="E12" s="1"/>
      <c r="F12" s="1"/>
      <c r="G12" s="1"/>
      <c r="H12" s="1"/>
      <c r="I12" s="1"/>
      <c r="J12" s="1"/>
      <c r="K12" s="17"/>
    </row>
    <row r="13" spans="2:11" ht="108.75" customHeight="1">
      <c r="B13" s="224" t="s">
        <v>259</v>
      </c>
      <c r="C13" s="222"/>
      <c r="D13" s="222"/>
      <c r="E13" s="222"/>
      <c r="F13" s="222"/>
      <c r="G13" s="222"/>
      <c r="H13" s="222"/>
      <c r="I13" s="222"/>
      <c r="J13" s="222"/>
      <c r="K13" s="223"/>
    </row>
    <row r="14" spans="2:11" ht="12.75">
      <c r="B14" s="231" t="s">
        <v>163</v>
      </c>
      <c r="C14" s="232"/>
      <c r="D14" s="232"/>
      <c r="E14" s="232"/>
      <c r="F14" s="232"/>
      <c r="G14" s="232"/>
      <c r="H14" s="232"/>
      <c r="I14" s="232"/>
      <c r="J14" s="232"/>
      <c r="K14" s="233"/>
    </row>
    <row r="15" spans="2:11" ht="12.75">
      <c r="B15" s="228" t="s">
        <v>260</v>
      </c>
      <c r="C15" s="229"/>
      <c r="D15" s="229"/>
      <c r="E15" s="229"/>
      <c r="F15" s="229"/>
      <c r="G15" s="229"/>
      <c r="H15" s="229"/>
      <c r="I15" s="229"/>
      <c r="J15" s="229"/>
      <c r="K15" s="230"/>
    </row>
    <row r="16" spans="2:11" ht="12.75">
      <c r="B16" s="30"/>
      <c r="C16" s="2"/>
      <c r="D16" s="2"/>
      <c r="E16" s="1"/>
      <c r="F16" s="1"/>
      <c r="G16" s="1"/>
      <c r="H16" s="1"/>
      <c r="I16" s="1"/>
      <c r="J16" s="1"/>
      <c r="K16" s="17"/>
    </row>
    <row r="17" spans="2:11" ht="12.75">
      <c r="B17" s="37"/>
      <c r="C17" s="1"/>
      <c r="D17" s="1"/>
      <c r="E17" s="1"/>
      <c r="F17" s="1"/>
      <c r="G17" s="1"/>
      <c r="H17" s="1"/>
      <c r="I17" s="1"/>
      <c r="J17" s="1"/>
      <c r="K17" s="17"/>
    </row>
    <row r="18" spans="2:11" ht="12.75">
      <c r="B18" s="38" t="s">
        <v>167</v>
      </c>
      <c r="C18" s="1"/>
      <c r="D18" s="1"/>
      <c r="E18" s="1"/>
      <c r="F18" s="1"/>
      <c r="G18" s="1"/>
      <c r="H18" s="1"/>
      <c r="I18" s="1"/>
      <c r="J18" s="1"/>
      <c r="K18" s="17"/>
    </row>
    <row r="19" spans="2:11" ht="54" customHeight="1">
      <c r="B19" s="224" t="s">
        <v>256</v>
      </c>
      <c r="C19" s="222"/>
      <c r="D19" s="222"/>
      <c r="E19" s="222"/>
      <c r="F19" s="222"/>
      <c r="G19" s="222"/>
      <c r="H19" s="222"/>
      <c r="I19" s="222"/>
      <c r="J19" s="222"/>
      <c r="K19" s="223"/>
    </row>
    <row r="20" spans="2:11" ht="12.75">
      <c r="B20" s="39"/>
      <c r="C20" s="1"/>
      <c r="D20" s="1"/>
      <c r="E20" s="1"/>
      <c r="F20" s="1"/>
      <c r="G20" s="1"/>
      <c r="H20" s="1"/>
      <c r="I20" s="1"/>
      <c r="J20" s="1"/>
      <c r="K20" s="17"/>
    </row>
    <row r="21" spans="2:11" ht="12.75">
      <c r="B21" s="212" t="s">
        <v>168</v>
      </c>
      <c r="C21" s="213"/>
      <c r="D21" s="213"/>
      <c r="E21" s="213"/>
      <c r="F21" s="213"/>
      <c r="G21" s="213"/>
      <c r="H21" s="213"/>
      <c r="I21" s="213"/>
      <c r="J21" s="213"/>
      <c r="K21" s="214"/>
    </row>
    <row r="22" spans="2:11" ht="78.75" customHeight="1">
      <c r="B22" s="221" t="s">
        <v>232</v>
      </c>
      <c r="C22" s="222"/>
      <c r="D22" s="222"/>
      <c r="E22" s="222"/>
      <c r="F22" s="222"/>
      <c r="G22" s="222"/>
      <c r="H22" s="222"/>
      <c r="I22" s="222"/>
      <c r="J22" s="222"/>
      <c r="K22" s="223"/>
    </row>
    <row r="23" spans="2:11" ht="38.25" customHeight="1">
      <c r="B23" s="221" t="s">
        <v>233</v>
      </c>
      <c r="C23" s="222"/>
      <c r="D23" s="222"/>
      <c r="E23" s="222"/>
      <c r="F23" s="222"/>
      <c r="G23" s="222"/>
      <c r="H23" s="222"/>
      <c r="I23" s="222"/>
      <c r="J23" s="222"/>
      <c r="K23" s="223"/>
    </row>
    <row r="24" spans="2:11" ht="36" customHeight="1">
      <c r="B24" s="221" t="s">
        <v>234</v>
      </c>
      <c r="C24" s="222"/>
      <c r="D24" s="222"/>
      <c r="E24" s="222"/>
      <c r="F24" s="222"/>
      <c r="G24" s="222"/>
      <c r="H24" s="222"/>
      <c r="I24" s="222"/>
      <c r="J24" s="222"/>
      <c r="K24" s="223"/>
    </row>
    <row r="25" spans="2:11" ht="53.25" customHeight="1">
      <c r="B25" s="221" t="s">
        <v>235</v>
      </c>
      <c r="C25" s="222"/>
      <c r="D25" s="222"/>
      <c r="E25" s="222"/>
      <c r="F25" s="222"/>
      <c r="G25" s="222"/>
      <c r="H25" s="222"/>
      <c r="I25" s="222"/>
      <c r="J25" s="222"/>
      <c r="K25" s="223"/>
    </row>
    <row r="26" spans="2:11" ht="29.25" customHeight="1">
      <c r="B26" s="221" t="s">
        <v>165</v>
      </c>
      <c r="C26" s="222"/>
      <c r="D26" s="222"/>
      <c r="E26" s="222"/>
      <c r="F26" s="222"/>
      <c r="G26" s="222"/>
      <c r="H26" s="222"/>
      <c r="I26" s="222"/>
      <c r="J26" s="222"/>
      <c r="K26" s="223"/>
    </row>
    <row r="27" spans="2:11" ht="12.75">
      <c r="B27" s="221" t="s">
        <v>236</v>
      </c>
      <c r="C27" s="222"/>
      <c r="D27" s="222"/>
      <c r="E27" s="222"/>
      <c r="F27" s="222"/>
      <c r="G27" s="222"/>
      <c r="H27" s="222"/>
      <c r="I27" s="222"/>
      <c r="J27" s="222"/>
      <c r="K27" s="223"/>
    </row>
    <row r="28" spans="2:11" ht="29.25" customHeight="1">
      <c r="B28" s="221" t="s">
        <v>237</v>
      </c>
      <c r="C28" s="222"/>
      <c r="D28" s="222"/>
      <c r="E28" s="222"/>
      <c r="F28" s="222"/>
      <c r="G28" s="222"/>
      <c r="H28" s="222"/>
      <c r="I28" s="222"/>
      <c r="J28" s="222"/>
      <c r="K28" s="223"/>
    </row>
    <row r="29" spans="2:11" ht="12.75">
      <c r="B29" s="221" t="s">
        <v>238</v>
      </c>
      <c r="C29" s="222"/>
      <c r="D29" s="222"/>
      <c r="E29" s="222"/>
      <c r="F29" s="222"/>
      <c r="G29" s="222"/>
      <c r="H29" s="222"/>
      <c r="I29" s="222"/>
      <c r="J29" s="222"/>
      <c r="K29" s="223"/>
    </row>
    <row r="30" spans="2:11" ht="31.5" customHeight="1">
      <c r="B30" s="221" t="s">
        <v>166</v>
      </c>
      <c r="C30" s="222"/>
      <c r="D30" s="222"/>
      <c r="E30" s="222"/>
      <c r="F30" s="222"/>
      <c r="G30" s="222"/>
      <c r="H30" s="222"/>
      <c r="I30" s="222"/>
      <c r="J30" s="222"/>
      <c r="K30" s="223"/>
    </row>
    <row r="31" spans="2:11" ht="12.75">
      <c r="B31" s="215" t="s">
        <v>171</v>
      </c>
      <c r="C31" s="216"/>
      <c r="D31" s="216"/>
      <c r="E31" s="216"/>
      <c r="F31" s="216"/>
      <c r="G31" s="216"/>
      <c r="H31" s="216"/>
      <c r="I31" s="216"/>
      <c r="J31" s="216"/>
      <c r="K31" s="217"/>
    </row>
    <row r="32" spans="2:11" ht="30" customHeight="1">
      <c r="B32" s="221" t="s">
        <v>261</v>
      </c>
      <c r="C32" s="222"/>
      <c r="D32" s="222"/>
      <c r="E32" s="222"/>
      <c r="F32" s="222"/>
      <c r="G32" s="222"/>
      <c r="H32" s="222"/>
      <c r="I32" s="222"/>
      <c r="J32" s="222"/>
      <c r="K32" s="223"/>
    </row>
    <row r="33" spans="2:11" ht="12.75">
      <c r="B33" s="218"/>
      <c r="C33" s="219"/>
      <c r="D33" s="219"/>
      <c r="E33" s="219"/>
      <c r="F33" s="219"/>
      <c r="G33" s="219"/>
      <c r="H33" s="219"/>
      <c r="I33" s="219"/>
      <c r="J33" s="219"/>
      <c r="K33" s="220"/>
    </row>
    <row r="34" spans="2:11" ht="12.75">
      <c r="B34" s="215" t="s">
        <v>170</v>
      </c>
      <c r="C34" s="216"/>
      <c r="D34" s="216"/>
      <c r="E34" s="216"/>
      <c r="F34" s="216"/>
      <c r="G34" s="216"/>
      <c r="H34" s="216"/>
      <c r="I34" s="216"/>
      <c r="J34" s="216"/>
      <c r="K34" s="217"/>
    </row>
    <row r="35" spans="2:11" ht="36.75" customHeight="1">
      <c r="B35" s="221" t="s">
        <v>250</v>
      </c>
      <c r="C35" s="222"/>
      <c r="D35" s="222"/>
      <c r="E35" s="222"/>
      <c r="F35" s="222"/>
      <c r="G35" s="222"/>
      <c r="H35" s="222"/>
      <c r="I35" s="222"/>
      <c r="J35" s="222"/>
      <c r="K35" s="223"/>
    </row>
    <row r="36" spans="2:11" ht="29.25" customHeight="1">
      <c r="B36" s="221" t="s">
        <v>251</v>
      </c>
      <c r="C36" s="222"/>
      <c r="D36" s="222"/>
      <c r="E36" s="222"/>
      <c r="F36" s="222"/>
      <c r="G36" s="222"/>
      <c r="H36" s="222"/>
      <c r="I36" s="222"/>
      <c r="J36" s="222"/>
      <c r="K36" s="223"/>
    </row>
    <row r="37" spans="2:11" ht="12.75">
      <c r="B37" s="206" t="s">
        <v>239</v>
      </c>
      <c r="C37" s="207"/>
      <c r="D37" s="207"/>
      <c r="E37" s="207"/>
      <c r="F37" s="207"/>
      <c r="G37" s="207"/>
      <c r="H37" s="207"/>
      <c r="I37" s="207"/>
      <c r="J37" s="207"/>
      <c r="K37" s="208"/>
    </row>
    <row r="38" spans="2:11" ht="28.5" customHeight="1">
      <c r="B38" s="203" t="s">
        <v>262</v>
      </c>
      <c r="C38" s="204"/>
      <c r="D38" s="204"/>
      <c r="E38" s="204"/>
      <c r="F38" s="204"/>
      <c r="G38" s="204"/>
      <c r="H38" s="204"/>
      <c r="I38" s="204"/>
      <c r="J38" s="204"/>
      <c r="K38" s="205"/>
    </row>
    <row r="39" spans="2:11" ht="42" customHeight="1">
      <c r="B39" s="203" t="s">
        <v>184</v>
      </c>
      <c r="C39" s="204"/>
      <c r="D39" s="204"/>
      <c r="E39" s="204"/>
      <c r="F39" s="204"/>
      <c r="G39" s="204"/>
      <c r="H39" s="204"/>
      <c r="I39" s="204"/>
      <c r="J39" s="204"/>
      <c r="K39" s="205"/>
    </row>
    <row r="40" spans="2:11" ht="29.25" customHeight="1">
      <c r="B40" s="203" t="s">
        <v>189</v>
      </c>
      <c r="C40" s="204"/>
      <c r="D40" s="204"/>
      <c r="E40" s="204"/>
      <c r="F40" s="204"/>
      <c r="G40" s="204"/>
      <c r="H40" s="204"/>
      <c r="I40" s="204"/>
      <c r="J40" s="204"/>
      <c r="K40" s="205"/>
    </row>
    <row r="41" spans="2:11" ht="21" customHeight="1">
      <c r="B41" s="203" t="s">
        <v>249</v>
      </c>
      <c r="C41" s="204"/>
      <c r="D41" s="204"/>
      <c r="E41" s="204"/>
      <c r="F41" s="204"/>
      <c r="G41" s="204"/>
      <c r="H41" s="204"/>
      <c r="I41" s="204"/>
      <c r="J41" s="204"/>
      <c r="K41" s="205"/>
    </row>
    <row r="42" spans="2:11" ht="12.75">
      <c r="B42" s="206" t="s">
        <v>169</v>
      </c>
      <c r="C42" s="207"/>
      <c r="D42" s="207"/>
      <c r="E42" s="207"/>
      <c r="F42" s="207"/>
      <c r="G42" s="207"/>
      <c r="H42" s="207"/>
      <c r="I42" s="207"/>
      <c r="J42" s="207"/>
      <c r="K42" s="208"/>
    </row>
    <row r="43" spans="2:11" ht="74.25" customHeight="1" thickBot="1">
      <c r="B43" s="209" t="s">
        <v>248</v>
      </c>
      <c r="C43" s="210"/>
      <c r="D43" s="210"/>
      <c r="E43" s="210"/>
      <c r="F43" s="210"/>
      <c r="G43" s="210"/>
      <c r="H43" s="210"/>
      <c r="I43" s="210"/>
      <c r="J43" s="210"/>
      <c r="K43" s="211"/>
    </row>
  </sheetData>
  <sheetProtection/>
  <mergeCells count="31">
    <mergeCell ref="B1:K1"/>
    <mergeCell ref="B2:K2"/>
    <mergeCell ref="B15:K15"/>
    <mergeCell ref="B14:K14"/>
    <mergeCell ref="B13:K13"/>
    <mergeCell ref="B9:K9"/>
    <mergeCell ref="B10:K10"/>
    <mergeCell ref="B25:K25"/>
    <mergeCell ref="B26:K26"/>
    <mergeCell ref="B27:K27"/>
    <mergeCell ref="B28:K28"/>
    <mergeCell ref="B19:K19"/>
    <mergeCell ref="B22:K22"/>
    <mergeCell ref="B23:K23"/>
    <mergeCell ref="B24:K24"/>
    <mergeCell ref="B37:K37"/>
    <mergeCell ref="B38:K38"/>
    <mergeCell ref="B29:K29"/>
    <mergeCell ref="B30:K30"/>
    <mergeCell ref="B32:K32"/>
    <mergeCell ref="B35:K35"/>
    <mergeCell ref="B40:K40"/>
    <mergeCell ref="B42:K42"/>
    <mergeCell ref="B43:K43"/>
    <mergeCell ref="B21:K21"/>
    <mergeCell ref="B31:K31"/>
    <mergeCell ref="B34:K34"/>
    <mergeCell ref="B33:K33"/>
    <mergeCell ref="B39:K39"/>
    <mergeCell ref="B41:K41"/>
    <mergeCell ref="B36:K36"/>
  </mergeCells>
  <hyperlinks>
    <hyperlink ref="B15" r:id="rId1" display="Please read Scenarios and Procedures for Microsoft Systems Management 2003: Planning and Deployment"/>
    <hyperlink ref="B15:K15" r:id="rId2" display="Please read Planning and Deploying the Server Infrastructure for Configuration Manager 2007"/>
  </hyperlinks>
  <printOptions/>
  <pageMargins left="0.75" right="0.75" top="1" bottom="1" header="0.5" footer="0.5"/>
  <pageSetup horizontalDpi="600" verticalDpi="600" orientation="portrait" r:id="rId4"/>
  <drawing r:id="rId3"/>
</worksheet>
</file>

<file path=xl/worksheets/sheet2.xml><?xml version="1.0" encoding="utf-8"?>
<worksheet xmlns="http://schemas.openxmlformats.org/spreadsheetml/2006/main" xmlns:r="http://schemas.openxmlformats.org/officeDocument/2006/relationships">
  <sheetPr codeName="Sheet12"/>
  <dimension ref="A1:AX1004"/>
  <sheetViews>
    <sheetView showGridLines="0" zoomScalePageLayoutView="0" workbookViewId="0" topLeftCell="A1">
      <pane ySplit="3" topLeftCell="A4" activePane="bottomLeft" state="frozen"/>
      <selection pane="topLeft" activeCell="A1" sqref="A1"/>
      <selection pane="bottomLeft" activeCell="A4" sqref="A4"/>
    </sheetView>
  </sheetViews>
  <sheetFormatPr defaultColWidth="9.140625" defaultRowHeight="12.75"/>
  <cols>
    <col min="1" max="1" width="7.57421875" style="16" customWidth="1"/>
    <col min="2" max="3" width="7.8515625" style="0" customWidth="1"/>
    <col min="4" max="4" width="8.7109375" style="0" customWidth="1"/>
    <col min="5" max="5" width="7.8515625" style="0" customWidth="1"/>
    <col min="7" max="7" width="6.57421875" style="0" customWidth="1"/>
    <col min="8" max="8" width="9.28125" style="0" customWidth="1"/>
    <col min="9" max="9" width="7.140625" style="0" customWidth="1"/>
    <col min="10" max="10" width="8.8515625" style="0" customWidth="1"/>
    <col min="11" max="11" width="12.57421875" style="0" customWidth="1"/>
    <col min="12" max="12" width="1.1484375" style="181" customWidth="1"/>
    <col min="13" max="13" width="11.57421875" style="0" customWidth="1"/>
    <col min="14" max="14" width="10.8515625" style="0" customWidth="1"/>
    <col min="15" max="15" width="10.57421875" style="0" customWidth="1"/>
    <col min="16" max="16" width="1.421875" style="0" customWidth="1"/>
    <col min="17" max="17" width="14.421875" style="0" customWidth="1"/>
  </cols>
  <sheetData>
    <row r="1" spans="1:17" ht="70.5" customHeight="1" thickBot="1">
      <c r="A1" s="60" t="s">
        <v>177</v>
      </c>
      <c r="B1" s="42"/>
      <c r="C1" s="42"/>
      <c r="D1" s="42"/>
      <c r="E1" s="42"/>
      <c r="F1" s="43"/>
      <c r="G1" s="44"/>
      <c r="H1" s="52"/>
      <c r="I1" s="61" t="s">
        <v>178</v>
      </c>
      <c r="J1" s="63"/>
      <c r="K1" s="56"/>
      <c r="L1" s="179"/>
      <c r="M1" s="62" t="s">
        <v>179</v>
      </c>
      <c r="N1" s="53"/>
      <c r="O1" s="54"/>
      <c r="Q1" s="64" t="s">
        <v>180</v>
      </c>
    </row>
    <row r="2" spans="1:15" ht="6.75" customHeight="1">
      <c r="A2" s="57"/>
      <c r="B2" s="58"/>
      <c r="C2" s="58"/>
      <c r="D2" s="58"/>
      <c r="E2" s="58"/>
      <c r="F2" s="59"/>
      <c r="G2" s="52"/>
      <c r="H2" s="59"/>
      <c r="I2" s="52"/>
      <c r="J2" s="57"/>
      <c r="K2" s="52"/>
      <c r="L2" s="179"/>
      <c r="M2" s="57"/>
      <c r="N2" s="18"/>
      <c r="O2" s="18"/>
    </row>
    <row r="3" spans="1:50" s="40" customFormat="1" ht="56.25" customHeight="1">
      <c r="A3" s="76" t="s">
        <v>173</v>
      </c>
      <c r="B3" s="76" t="s">
        <v>225</v>
      </c>
      <c r="C3" s="76" t="s">
        <v>226</v>
      </c>
      <c r="D3" s="76" t="s">
        <v>227</v>
      </c>
      <c r="E3" s="76" t="s">
        <v>228</v>
      </c>
      <c r="F3" s="76" t="s">
        <v>20</v>
      </c>
      <c r="G3" s="76" t="s">
        <v>21</v>
      </c>
      <c r="H3" s="76" t="s">
        <v>174</v>
      </c>
      <c r="I3" s="76" t="s">
        <v>230</v>
      </c>
      <c r="J3" s="76" t="s">
        <v>229</v>
      </c>
      <c r="K3" s="76" t="s">
        <v>188</v>
      </c>
      <c r="L3" s="180"/>
      <c r="M3" s="77" t="s">
        <v>242</v>
      </c>
      <c r="N3" s="77" t="s">
        <v>175</v>
      </c>
      <c r="O3" s="77" t="s">
        <v>176</v>
      </c>
      <c r="AW3" s="40">
        <v>0</v>
      </c>
      <c r="AX3" s="40">
        <v>0</v>
      </c>
    </row>
    <row r="4" s="40" customFormat="1" ht="11.25"/>
    <row r="5" s="40" customFormat="1" ht="11.25"/>
    <row r="6" s="40" customFormat="1" ht="11.25"/>
    <row r="7" s="40" customFormat="1" ht="11.25"/>
    <row r="8" s="40" customFormat="1" ht="11.25"/>
    <row r="9" s="40" customFormat="1" ht="11.25"/>
    <row r="10" s="40" customFormat="1" ht="11.25"/>
    <row r="11" s="40" customFormat="1" ht="11.25"/>
    <row r="12" s="40" customFormat="1" ht="11.25"/>
    <row r="13" s="40" customFormat="1" ht="11.25"/>
    <row r="14" s="40" customFormat="1" ht="11.25"/>
    <row r="15" s="40" customFormat="1" ht="11.25"/>
    <row r="16" s="40" customFormat="1" ht="11.25"/>
    <row r="17" s="40" customFormat="1" ht="11.25"/>
    <row r="18" s="40" customFormat="1" ht="11.25"/>
    <row r="19" s="40" customFormat="1" ht="11.25"/>
    <row r="20" s="40" customFormat="1" ht="11.25"/>
    <row r="21" s="40" customFormat="1" ht="11.25"/>
    <row r="22" s="40" customFormat="1" ht="11.25"/>
    <row r="23" s="40" customFormat="1" ht="11.25"/>
    <row r="24" s="40" customFormat="1" ht="11.25"/>
    <row r="25" s="192" customFormat="1" ht="12.75"/>
    <row r="26" s="192" customFormat="1" ht="12.75"/>
    <row r="27" s="192" customFormat="1" ht="12.75"/>
    <row r="28" s="192" customFormat="1" ht="12.75"/>
    <row r="29" s="192" customFormat="1" ht="12.75"/>
    <row r="30" s="192" customFormat="1" ht="12.75"/>
    <row r="31" s="192" customFormat="1" ht="12.75"/>
    <row r="32" s="192" customFormat="1" ht="12.75"/>
    <row r="33" s="192" customFormat="1" ht="12.75"/>
    <row r="34" s="192" customFormat="1" ht="12.75"/>
    <row r="35" s="192" customFormat="1" ht="12.75"/>
    <row r="36" s="192" customFormat="1" ht="12.75"/>
    <row r="37" s="192" customFormat="1" ht="12.75"/>
    <row r="38" s="192" customFormat="1" ht="12.75"/>
    <row r="39" s="192" customFormat="1" ht="12.75"/>
    <row r="40" s="192" customFormat="1" ht="12.75"/>
    <row r="41" s="192" customFormat="1" ht="12.75"/>
    <row r="42" s="192" customFormat="1" ht="12.75"/>
    <row r="43" s="192" customFormat="1" ht="12.75"/>
    <row r="44" s="192" customFormat="1" ht="12.75"/>
    <row r="45" s="192" customFormat="1" ht="12.75"/>
    <row r="46" s="192" customFormat="1" ht="12.75"/>
    <row r="47" s="192" customFormat="1" ht="12.75"/>
    <row r="48" s="192" customFormat="1" ht="12.75"/>
    <row r="49" s="192" customFormat="1" ht="12.75"/>
    <row r="50" s="192" customFormat="1" ht="12.75"/>
    <row r="51" s="192" customFormat="1" ht="12.75"/>
    <row r="52" s="192" customFormat="1" ht="12.75"/>
    <row r="53" s="192" customFormat="1" ht="12.75"/>
    <row r="54" s="192" customFormat="1" ht="12.75"/>
    <row r="55" s="192" customFormat="1" ht="12.75"/>
    <row r="56" s="192" customFormat="1" ht="12.75"/>
    <row r="57" s="192" customFormat="1" ht="12.75"/>
    <row r="58" s="192" customFormat="1" ht="12.75"/>
    <row r="59" s="192" customFormat="1" ht="12.75"/>
    <row r="60" s="192" customFormat="1" ht="12.75"/>
    <row r="61" s="192" customFormat="1" ht="12.75"/>
    <row r="62" s="192" customFormat="1" ht="12.75"/>
    <row r="63" s="192" customFormat="1" ht="12.75"/>
    <row r="64" s="192" customFormat="1" ht="12.75"/>
    <row r="65" s="192" customFormat="1" ht="12.75"/>
    <row r="66" s="192" customFormat="1" ht="12.75"/>
    <row r="67" s="192" customFormat="1" ht="12.75"/>
    <row r="68" s="192" customFormat="1" ht="12.75"/>
    <row r="69" s="192" customFormat="1" ht="12.75"/>
    <row r="70" s="192" customFormat="1" ht="12.75"/>
    <row r="71" s="192" customFormat="1" ht="12.75"/>
    <row r="72" s="192" customFormat="1" ht="12.75"/>
    <row r="73" s="192" customFormat="1" ht="12.75"/>
    <row r="74" s="192" customFormat="1" ht="12.75"/>
    <row r="75" s="192" customFormat="1" ht="12.75"/>
    <row r="76" s="192" customFormat="1" ht="12.75"/>
    <row r="77" s="192" customFormat="1" ht="12.75"/>
    <row r="78" s="192" customFormat="1" ht="12.75"/>
    <row r="79" s="192" customFormat="1" ht="12.75"/>
    <row r="80" s="192" customFormat="1" ht="12.75"/>
    <row r="81" s="192" customFormat="1" ht="12.75"/>
    <row r="82" s="192" customFormat="1" ht="12.75"/>
    <row r="83" s="192" customFormat="1" ht="12.75"/>
    <row r="84" s="192" customFormat="1" ht="12.75"/>
    <row r="85" s="192" customFormat="1" ht="12.75"/>
    <row r="86" s="192" customFormat="1" ht="12.75"/>
    <row r="87" s="192" customFormat="1" ht="12.75"/>
    <row r="88" s="192" customFormat="1" ht="12.75"/>
    <row r="89" s="192" customFormat="1" ht="12.75"/>
    <row r="90" s="192" customFormat="1" ht="12.75"/>
    <row r="91" s="192" customFormat="1" ht="12.75"/>
    <row r="92" s="192" customFormat="1" ht="12.75"/>
    <row r="93" s="192" customFormat="1" ht="12.75"/>
    <row r="94" s="192" customFormat="1" ht="12.75"/>
    <row r="95" s="192" customFormat="1" ht="12.75"/>
    <row r="96" s="192" customFormat="1" ht="12.75"/>
    <row r="97" s="192" customFormat="1" ht="12.75"/>
    <row r="98" s="192" customFormat="1" ht="12.75"/>
    <row r="99" s="192" customFormat="1" ht="12.75"/>
    <row r="100" s="192" customFormat="1" ht="12.75"/>
    <row r="101" s="192" customFormat="1" ht="12.75"/>
    <row r="102" s="192" customFormat="1" ht="12.75"/>
    <row r="103" s="192" customFormat="1" ht="12.75"/>
    <row r="104" s="192" customFormat="1" ht="12.75"/>
    <row r="105" spans="1:12" ht="12.75">
      <c r="A105"/>
      <c r="L105"/>
    </row>
    <row r="106" spans="1:12" ht="12.75">
      <c r="A106"/>
      <c r="L106"/>
    </row>
    <row r="107" spans="1:12" ht="12.75">
      <c r="A107"/>
      <c r="L107"/>
    </row>
    <row r="108" spans="1:12" ht="12.75">
      <c r="A108"/>
      <c r="L108"/>
    </row>
    <row r="109" spans="1:12" ht="12.75">
      <c r="A109"/>
      <c r="L109"/>
    </row>
    <row r="110" spans="1:12" ht="12.75">
      <c r="A110"/>
      <c r="L110"/>
    </row>
    <row r="111" spans="1:12" ht="12.75">
      <c r="A111"/>
      <c r="L111"/>
    </row>
    <row r="112" spans="1:12" ht="12.75">
      <c r="A112"/>
      <c r="L112"/>
    </row>
    <row r="113" spans="1:12" ht="12.75">
      <c r="A113"/>
      <c r="L113"/>
    </row>
    <row r="114" spans="1:12" ht="12.75">
      <c r="A114"/>
      <c r="L114"/>
    </row>
    <row r="115" spans="1:12" ht="12.75">
      <c r="A115"/>
      <c r="L115"/>
    </row>
    <row r="116" spans="1:12" ht="12.75">
      <c r="A116"/>
      <c r="L116"/>
    </row>
    <row r="117" spans="1:12" ht="12.75">
      <c r="A117"/>
      <c r="L117"/>
    </row>
    <row r="118" spans="1:12" ht="12.75">
      <c r="A118"/>
      <c r="L118"/>
    </row>
    <row r="119" spans="1:12" ht="12.75">
      <c r="A119"/>
      <c r="L119"/>
    </row>
    <row r="120" spans="1:12" ht="12.75">
      <c r="A120"/>
      <c r="L120"/>
    </row>
    <row r="121" spans="1:12" ht="12.75">
      <c r="A121"/>
      <c r="L121"/>
    </row>
    <row r="122" spans="1:12" ht="12.75">
      <c r="A122"/>
      <c r="L122"/>
    </row>
    <row r="123" spans="1:12" ht="12.75">
      <c r="A123"/>
      <c r="L123"/>
    </row>
    <row r="124" spans="1:12" ht="12.75">
      <c r="A124"/>
      <c r="L124"/>
    </row>
    <row r="125" spans="1:12" ht="12.75">
      <c r="A125"/>
      <c r="L125"/>
    </row>
    <row r="126" spans="1:12" ht="12.75">
      <c r="A126"/>
      <c r="L126"/>
    </row>
    <row r="127" spans="1:12" ht="12.75">
      <c r="A127"/>
      <c r="L127"/>
    </row>
    <row r="128" spans="1:12" ht="12.75">
      <c r="A128"/>
      <c r="L128"/>
    </row>
    <row r="129" spans="1:12" ht="12.75">
      <c r="A129"/>
      <c r="L129"/>
    </row>
    <row r="130" spans="1:12" ht="12.75">
      <c r="A130"/>
      <c r="L130"/>
    </row>
    <row r="131" spans="1:12" ht="12.75">
      <c r="A131"/>
      <c r="L131"/>
    </row>
    <row r="132" spans="1:12" ht="12.75">
      <c r="A132"/>
      <c r="L132"/>
    </row>
    <row r="133" spans="1:12" ht="12.75">
      <c r="A133"/>
      <c r="L133"/>
    </row>
    <row r="134" spans="1:12" ht="12.75">
      <c r="A134"/>
      <c r="L134"/>
    </row>
    <row r="135" spans="1:12" ht="12.75">
      <c r="A135"/>
      <c r="L135"/>
    </row>
    <row r="136" spans="1:12" ht="12.75">
      <c r="A136"/>
      <c r="L136"/>
    </row>
    <row r="137" spans="1:12" ht="12.75">
      <c r="A137"/>
      <c r="L137"/>
    </row>
    <row r="138" spans="1:12" ht="12.75">
      <c r="A138"/>
      <c r="L138"/>
    </row>
    <row r="139" spans="1:12" ht="12.75">
      <c r="A139"/>
      <c r="L139"/>
    </row>
    <row r="140" spans="1:12" ht="12.75">
      <c r="A140"/>
      <c r="L140"/>
    </row>
    <row r="141" spans="1:12" ht="12.75">
      <c r="A141"/>
      <c r="L141"/>
    </row>
    <row r="142" spans="1:12" ht="12.75">
      <c r="A142"/>
      <c r="L142"/>
    </row>
    <row r="143" spans="1:12" ht="12.75">
      <c r="A143"/>
      <c r="L143"/>
    </row>
    <row r="144" spans="1:12" ht="12.75">
      <c r="A144"/>
      <c r="L144"/>
    </row>
    <row r="145" spans="1:12" ht="12.75">
      <c r="A145"/>
      <c r="L145"/>
    </row>
    <row r="146" spans="1:12" ht="12.75">
      <c r="A146"/>
      <c r="L146"/>
    </row>
    <row r="147" spans="1:12" ht="12.75">
      <c r="A147"/>
      <c r="L147"/>
    </row>
    <row r="148" spans="1:12" ht="12.75">
      <c r="A148"/>
      <c r="L148"/>
    </row>
    <row r="149" spans="1:12" ht="12.75">
      <c r="A149"/>
      <c r="L149"/>
    </row>
    <row r="150" spans="1:12" ht="12.75">
      <c r="A150"/>
      <c r="L150"/>
    </row>
    <row r="151" spans="1:12" ht="12.75">
      <c r="A151"/>
      <c r="L151"/>
    </row>
    <row r="152" spans="1:12" ht="12.75">
      <c r="A152"/>
      <c r="L152"/>
    </row>
    <row r="153" spans="1:12" ht="12.75">
      <c r="A153"/>
      <c r="L153"/>
    </row>
    <row r="154" spans="1:12" ht="12.75">
      <c r="A154"/>
      <c r="L154"/>
    </row>
    <row r="155" spans="1:12" ht="12.75">
      <c r="A155"/>
      <c r="L155"/>
    </row>
    <row r="156" spans="1:12" ht="12.75">
      <c r="A156"/>
      <c r="L156"/>
    </row>
    <row r="157" spans="1:12" ht="12.75">
      <c r="A157"/>
      <c r="L157"/>
    </row>
    <row r="158" spans="1:12" ht="12.75">
      <c r="A158"/>
      <c r="L158"/>
    </row>
    <row r="159" spans="1:12" ht="12.75">
      <c r="A159"/>
      <c r="L159"/>
    </row>
    <row r="160" spans="1:12" ht="12.75">
      <c r="A160"/>
      <c r="L160"/>
    </row>
    <row r="161" spans="1:12" ht="12.75">
      <c r="A161"/>
      <c r="L161"/>
    </row>
    <row r="162" spans="1:12" ht="12.75">
      <c r="A162"/>
      <c r="L162"/>
    </row>
    <row r="163" spans="1:12" ht="12.75">
      <c r="A163"/>
      <c r="L163"/>
    </row>
    <row r="164" spans="1:12" ht="12.75">
      <c r="A164"/>
      <c r="L164"/>
    </row>
    <row r="165" spans="1:12" ht="12.75">
      <c r="A165"/>
      <c r="L165"/>
    </row>
    <row r="166" spans="1:12" ht="12.75">
      <c r="A166"/>
      <c r="L166"/>
    </row>
    <row r="167" spans="1:12" ht="12.75">
      <c r="A167"/>
      <c r="L167"/>
    </row>
    <row r="168" spans="1:12" ht="12.75">
      <c r="A168"/>
      <c r="L168"/>
    </row>
    <row r="169" spans="1:12" ht="12.75">
      <c r="A169"/>
      <c r="L169"/>
    </row>
    <row r="170" spans="1:12" ht="12.75">
      <c r="A170"/>
      <c r="L170"/>
    </row>
    <row r="171" spans="1:12" ht="12.75">
      <c r="A171"/>
      <c r="L171"/>
    </row>
    <row r="172" spans="1:12" ht="12.75">
      <c r="A172"/>
      <c r="L172"/>
    </row>
    <row r="173" spans="1:12" ht="12.75">
      <c r="A173"/>
      <c r="L173"/>
    </row>
    <row r="174" spans="1:12" ht="12.75">
      <c r="A174"/>
      <c r="L174"/>
    </row>
    <row r="175" spans="1:12" ht="12.75">
      <c r="A175"/>
      <c r="L175"/>
    </row>
    <row r="176" spans="1:12" ht="12.75">
      <c r="A176"/>
      <c r="L176"/>
    </row>
    <row r="177" spans="1:12" ht="12.75">
      <c r="A177"/>
      <c r="L177"/>
    </row>
    <row r="178" spans="1:12" ht="12.75">
      <c r="A178"/>
      <c r="L178"/>
    </row>
    <row r="179" spans="1:12" ht="12.75">
      <c r="A179"/>
      <c r="L179"/>
    </row>
    <row r="180" spans="1:12" ht="12.75">
      <c r="A180"/>
      <c r="L180"/>
    </row>
    <row r="181" spans="1:12" ht="12.75">
      <c r="A181"/>
      <c r="L181"/>
    </row>
    <row r="182" spans="1:12" ht="12.75">
      <c r="A182"/>
      <c r="L182"/>
    </row>
    <row r="183" spans="1:12" ht="12.75">
      <c r="A183"/>
      <c r="L183"/>
    </row>
    <row r="184" spans="1:12" ht="12.75">
      <c r="A184"/>
      <c r="L184"/>
    </row>
    <row r="185" spans="1:12" ht="12.75">
      <c r="A185"/>
      <c r="L185"/>
    </row>
    <row r="186" spans="1:12" ht="12.75">
      <c r="A186"/>
      <c r="L186"/>
    </row>
    <row r="187" spans="1:12" ht="12.75">
      <c r="A187"/>
      <c r="L187"/>
    </row>
    <row r="188" spans="1:12" ht="12.75">
      <c r="A188"/>
      <c r="L188"/>
    </row>
    <row r="189" spans="1:12" ht="12.75">
      <c r="A189"/>
      <c r="L189"/>
    </row>
    <row r="190" spans="1:12" ht="12.75">
      <c r="A190"/>
      <c r="L190"/>
    </row>
    <row r="191" spans="1:12" ht="12.75">
      <c r="A191"/>
      <c r="L191"/>
    </row>
    <row r="192" spans="1:12" ht="12.75">
      <c r="A192"/>
      <c r="L192"/>
    </row>
    <row r="193" spans="1:12" ht="12.75">
      <c r="A193"/>
      <c r="L193"/>
    </row>
    <row r="194" spans="1:12" ht="12.75">
      <c r="A194"/>
      <c r="L194"/>
    </row>
    <row r="195" spans="1:12" ht="12.75">
      <c r="A195"/>
      <c r="L195"/>
    </row>
    <row r="196" spans="1:12" ht="12.75">
      <c r="A196"/>
      <c r="L196"/>
    </row>
    <row r="197" spans="1:12" ht="12.75">
      <c r="A197"/>
      <c r="L197"/>
    </row>
    <row r="198" spans="1:12" ht="12.75">
      <c r="A198"/>
      <c r="L198"/>
    </row>
    <row r="199" spans="1:12" ht="12.75">
      <c r="A199"/>
      <c r="L199"/>
    </row>
    <row r="200" spans="1:12" ht="12.75">
      <c r="A200"/>
      <c r="L200"/>
    </row>
    <row r="201" spans="1:12" ht="12.75">
      <c r="A201"/>
      <c r="L201"/>
    </row>
    <row r="202" spans="1:12" ht="12.75">
      <c r="A202"/>
      <c r="L202"/>
    </row>
    <row r="203" spans="1:12" ht="12.75">
      <c r="A203"/>
      <c r="L203"/>
    </row>
    <row r="204" spans="1:12" ht="12.75">
      <c r="A204"/>
      <c r="L204"/>
    </row>
    <row r="205" spans="1:12" ht="12.75">
      <c r="A205"/>
      <c r="L205"/>
    </row>
    <row r="206" spans="1:12" ht="12.75">
      <c r="A206"/>
      <c r="L206"/>
    </row>
    <row r="207" spans="1:12" ht="12.75">
      <c r="A207"/>
      <c r="L207"/>
    </row>
    <row r="208" spans="1:12" ht="12.75">
      <c r="A208"/>
      <c r="L208"/>
    </row>
    <row r="209" spans="1:12" ht="12.75">
      <c r="A209"/>
      <c r="L209"/>
    </row>
    <row r="210" spans="1:12" ht="12.75">
      <c r="A210"/>
      <c r="L210"/>
    </row>
    <row r="211" spans="1:12" ht="12.75">
      <c r="A211"/>
      <c r="L211"/>
    </row>
    <row r="212" spans="1:12" ht="12.75">
      <c r="A212"/>
      <c r="L212"/>
    </row>
    <row r="213" spans="1:12" ht="12.75">
      <c r="A213"/>
      <c r="L213"/>
    </row>
    <row r="214" spans="1:12" ht="12.75">
      <c r="A214"/>
      <c r="L214"/>
    </row>
    <row r="215" spans="1:12" ht="12.75">
      <c r="A215"/>
      <c r="L215"/>
    </row>
    <row r="216" spans="1:12" ht="12.75">
      <c r="A216"/>
      <c r="L216"/>
    </row>
    <row r="217" spans="1:12" ht="12.75">
      <c r="A217"/>
      <c r="L217"/>
    </row>
    <row r="218" spans="1:12" ht="12.75">
      <c r="A218"/>
      <c r="L218"/>
    </row>
    <row r="219" spans="1:12" ht="12.75">
      <c r="A219"/>
      <c r="L219"/>
    </row>
    <row r="220" spans="1:12" ht="12.75">
      <c r="A220"/>
      <c r="L220"/>
    </row>
    <row r="221" spans="1:12" ht="12.75">
      <c r="A221"/>
      <c r="L221"/>
    </row>
    <row r="222" spans="1:12" ht="12.75">
      <c r="A222"/>
      <c r="L222"/>
    </row>
    <row r="223" spans="1:12" ht="12.75">
      <c r="A223"/>
      <c r="L223"/>
    </row>
    <row r="224" spans="1:12" ht="12.75">
      <c r="A224"/>
      <c r="L224"/>
    </row>
    <row r="225" spans="1:12" ht="12.75">
      <c r="A225"/>
      <c r="L225"/>
    </row>
    <row r="226" spans="1:12" ht="12.75">
      <c r="A226"/>
      <c r="L226"/>
    </row>
    <row r="227" spans="1:12" ht="12.75">
      <c r="A227"/>
      <c r="L227"/>
    </row>
    <row r="228" spans="1:12" ht="12.75">
      <c r="A228"/>
      <c r="L228"/>
    </row>
    <row r="229" spans="1:12" ht="12.75">
      <c r="A229"/>
      <c r="L229"/>
    </row>
    <row r="230" spans="1:12" ht="12.75">
      <c r="A230"/>
      <c r="L230"/>
    </row>
    <row r="231" spans="1:12" ht="12.75">
      <c r="A231"/>
      <c r="L231"/>
    </row>
    <row r="232" spans="1:12" ht="12.75">
      <c r="A232"/>
      <c r="L232"/>
    </row>
    <row r="233" spans="1:12" ht="12.75">
      <c r="A233"/>
      <c r="L233"/>
    </row>
    <row r="234" spans="1:12" ht="12.75">
      <c r="A234"/>
      <c r="L234"/>
    </row>
    <row r="235" spans="1:12" ht="12.75">
      <c r="A235"/>
      <c r="L235"/>
    </row>
    <row r="236" spans="1:12" ht="12.75">
      <c r="A236"/>
      <c r="L236"/>
    </row>
    <row r="237" spans="1:12" ht="12.75">
      <c r="A237"/>
      <c r="L237"/>
    </row>
    <row r="238" spans="1:12" ht="12.75">
      <c r="A238"/>
      <c r="L238"/>
    </row>
    <row r="239" spans="1:12" ht="12.75">
      <c r="A239"/>
      <c r="L239"/>
    </row>
    <row r="240" spans="1:12" ht="12.75">
      <c r="A240"/>
      <c r="L240"/>
    </row>
    <row r="241" spans="1:12" ht="12.75">
      <c r="A241"/>
      <c r="L241"/>
    </row>
    <row r="242" spans="1:12" ht="12.75">
      <c r="A242"/>
      <c r="L242"/>
    </row>
    <row r="243" spans="1:12" ht="12.75">
      <c r="A243"/>
      <c r="L243"/>
    </row>
    <row r="244" spans="1:12" ht="12.75">
      <c r="A244"/>
      <c r="L244"/>
    </row>
    <row r="245" spans="1:12" ht="12.75">
      <c r="A245"/>
      <c r="L245"/>
    </row>
    <row r="246" spans="1:12" ht="12.75">
      <c r="A246"/>
      <c r="L246"/>
    </row>
    <row r="247" spans="1:12" ht="12.75">
      <c r="A247"/>
      <c r="L247"/>
    </row>
    <row r="248" spans="1:12" ht="12.75">
      <c r="A248"/>
      <c r="L248"/>
    </row>
    <row r="249" spans="1:12" ht="12.75">
      <c r="A249"/>
      <c r="L249"/>
    </row>
    <row r="250" spans="1:12" ht="12.75">
      <c r="A250"/>
      <c r="L250"/>
    </row>
    <row r="251" spans="1:12" ht="12.75">
      <c r="A251"/>
      <c r="L251"/>
    </row>
    <row r="252" spans="1:12" ht="12.75">
      <c r="A252"/>
      <c r="L252"/>
    </row>
    <row r="253" spans="1:12" ht="12.75">
      <c r="A253"/>
      <c r="L253"/>
    </row>
    <row r="254" spans="1:12" ht="12.75">
      <c r="A254"/>
      <c r="L254"/>
    </row>
    <row r="255" spans="1:12" ht="12.75">
      <c r="A255"/>
      <c r="L255"/>
    </row>
    <row r="256" spans="1:12" ht="12.75">
      <c r="A256"/>
      <c r="L256"/>
    </row>
    <row r="257" spans="1:12" ht="12.75">
      <c r="A257"/>
      <c r="L257"/>
    </row>
    <row r="258" spans="1:12" ht="12.75">
      <c r="A258"/>
      <c r="L258"/>
    </row>
    <row r="259" spans="1:12" ht="12.75">
      <c r="A259"/>
      <c r="L259"/>
    </row>
    <row r="260" spans="1:12" ht="12.75">
      <c r="A260"/>
      <c r="L260"/>
    </row>
    <row r="261" spans="1:12" ht="12.75">
      <c r="A261"/>
      <c r="L261"/>
    </row>
    <row r="262" spans="1:12" ht="12.75">
      <c r="A262"/>
      <c r="L262"/>
    </row>
    <row r="263" spans="1:12" ht="12.75">
      <c r="A263"/>
      <c r="L263"/>
    </row>
    <row r="264" spans="1:12" ht="12.75">
      <c r="A264"/>
      <c r="L264"/>
    </row>
    <row r="265" spans="1:12" ht="12.75">
      <c r="A265"/>
      <c r="L265"/>
    </row>
    <row r="266" spans="1:12" ht="12.75">
      <c r="A266"/>
      <c r="L266"/>
    </row>
    <row r="267" spans="1:12" ht="12.75">
      <c r="A267"/>
      <c r="L267"/>
    </row>
    <row r="268" spans="1:12" ht="12.75">
      <c r="A268"/>
      <c r="L268"/>
    </row>
    <row r="269" spans="1:12" ht="12.75">
      <c r="A269"/>
      <c r="L269"/>
    </row>
    <row r="270" spans="1:12" ht="12.75">
      <c r="A270"/>
      <c r="L270"/>
    </row>
    <row r="271" spans="1:12" ht="12.75">
      <c r="A271"/>
      <c r="L271"/>
    </row>
    <row r="272" spans="1:12" ht="12.75">
      <c r="A272"/>
      <c r="L272"/>
    </row>
    <row r="273" spans="1:12" ht="12.75">
      <c r="A273"/>
      <c r="L273"/>
    </row>
    <row r="274" spans="1:12" ht="12.75">
      <c r="A274"/>
      <c r="L274"/>
    </row>
    <row r="275" spans="1:12" ht="12.75">
      <c r="A275"/>
      <c r="L275"/>
    </row>
    <row r="276" spans="1:12" ht="12.75">
      <c r="A276"/>
      <c r="L276"/>
    </row>
    <row r="277" spans="1:12" ht="12.75">
      <c r="A277"/>
      <c r="L277"/>
    </row>
    <row r="278" spans="1:12" ht="12.75">
      <c r="A278"/>
      <c r="L278"/>
    </row>
    <row r="279" spans="1:12" ht="12.75">
      <c r="A279"/>
      <c r="L279"/>
    </row>
    <row r="280" spans="1:12" ht="12.75">
      <c r="A280"/>
      <c r="L280"/>
    </row>
    <row r="281" spans="1:12" ht="12.75">
      <c r="A281"/>
      <c r="L281"/>
    </row>
    <row r="282" spans="1:12" ht="12.75">
      <c r="A282"/>
      <c r="L282"/>
    </row>
    <row r="283" spans="1:12" ht="12.75">
      <c r="A283"/>
      <c r="L283"/>
    </row>
    <row r="284" spans="1:12" ht="12.75">
      <c r="A284"/>
      <c r="L284"/>
    </row>
    <row r="285" spans="1:12" ht="12.75">
      <c r="A285"/>
      <c r="L285"/>
    </row>
    <row r="286" spans="1:12" ht="12.75">
      <c r="A286"/>
      <c r="L286"/>
    </row>
    <row r="287" spans="1:12" ht="12.75">
      <c r="A287"/>
      <c r="L287"/>
    </row>
    <row r="288" spans="1:12" ht="12.75">
      <c r="A288"/>
      <c r="L288"/>
    </row>
    <row r="289" spans="1:12" ht="12.75">
      <c r="A289"/>
      <c r="L289"/>
    </row>
    <row r="290" spans="1:12" ht="12.75">
      <c r="A290"/>
      <c r="L290"/>
    </row>
    <row r="291" spans="1:12" ht="12.75">
      <c r="A291"/>
      <c r="L291"/>
    </row>
    <row r="292" spans="1:12" ht="12.75">
      <c r="A292"/>
      <c r="L292"/>
    </row>
    <row r="293" spans="1:12" ht="12.75">
      <c r="A293"/>
      <c r="L293"/>
    </row>
    <row r="294" spans="1:12" ht="12.75">
      <c r="A294"/>
      <c r="L294"/>
    </row>
    <row r="295" spans="1:12" ht="12.75">
      <c r="A295"/>
      <c r="L295"/>
    </row>
    <row r="296" spans="1:12" ht="12.75">
      <c r="A296"/>
      <c r="L296"/>
    </row>
    <row r="297" spans="1:12" ht="12.75">
      <c r="A297"/>
      <c r="L297"/>
    </row>
    <row r="298" spans="1:12" ht="12.75">
      <c r="A298"/>
      <c r="L298"/>
    </row>
    <row r="299" spans="1:12" ht="12.75">
      <c r="A299"/>
      <c r="L299"/>
    </row>
    <row r="300" spans="1:12" ht="12.75">
      <c r="A300"/>
      <c r="L300"/>
    </row>
    <row r="301" spans="1:12" ht="12.75">
      <c r="A301"/>
      <c r="L301"/>
    </row>
    <row r="302" spans="1:12" ht="12.75">
      <c r="A302"/>
      <c r="L302"/>
    </row>
    <row r="303" spans="1:12" ht="12.75">
      <c r="A303"/>
      <c r="L303"/>
    </row>
    <row r="304" spans="1:12" ht="12.75">
      <c r="A304"/>
      <c r="L304"/>
    </row>
    <row r="305" spans="1:12" ht="12.75">
      <c r="A305"/>
      <c r="L305"/>
    </row>
    <row r="306" spans="1:12" ht="12.75">
      <c r="A306"/>
      <c r="L306"/>
    </row>
    <row r="307" spans="1:12" ht="12.75">
      <c r="A307"/>
      <c r="L307"/>
    </row>
    <row r="308" spans="1:12" ht="12.75">
      <c r="A308"/>
      <c r="L308"/>
    </row>
    <row r="309" spans="1:12" ht="12.75">
      <c r="A309"/>
      <c r="L309"/>
    </row>
    <row r="310" spans="1:12" ht="12.75">
      <c r="A310"/>
      <c r="L310"/>
    </row>
    <row r="311" spans="1:12" ht="12.75">
      <c r="A311"/>
      <c r="L311"/>
    </row>
    <row r="312" spans="1:12" ht="12.75">
      <c r="A312"/>
      <c r="L312"/>
    </row>
    <row r="313" spans="1:12" ht="12.75">
      <c r="A313"/>
      <c r="L313"/>
    </row>
    <row r="314" spans="1:12" ht="12.75">
      <c r="A314"/>
      <c r="L314"/>
    </row>
    <row r="315" spans="1:12" ht="12.75">
      <c r="A315"/>
      <c r="L315"/>
    </row>
    <row r="316" spans="1:12" ht="12.75">
      <c r="A316"/>
      <c r="L316"/>
    </row>
    <row r="317" spans="1:12" ht="12.75">
      <c r="A317"/>
      <c r="L317"/>
    </row>
    <row r="318" spans="1:12" ht="12.75">
      <c r="A318"/>
      <c r="L318"/>
    </row>
    <row r="319" spans="1:12" ht="12.75">
      <c r="A319"/>
      <c r="L319"/>
    </row>
    <row r="320" spans="1:12" ht="12.75">
      <c r="A320"/>
      <c r="L320"/>
    </row>
    <row r="321" spans="1:12" ht="12.75">
      <c r="A321"/>
      <c r="L321"/>
    </row>
    <row r="322" spans="1:12" ht="12.75">
      <c r="A322"/>
      <c r="L322"/>
    </row>
    <row r="323" spans="1:12" ht="12.75">
      <c r="A323"/>
      <c r="L323"/>
    </row>
    <row r="324" spans="1:12" ht="12.75">
      <c r="A324"/>
      <c r="L324"/>
    </row>
    <row r="325" spans="1:12" ht="12.75">
      <c r="A325"/>
      <c r="L325"/>
    </row>
    <row r="326" spans="1:12" ht="12.75">
      <c r="A326"/>
      <c r="L326"/>
    </row>
    <row r="327" spans="1:12" ht="12.75">
      <c r="A327"/>
      <c r="L327"/>
    </row>
    <row r="328" spans="1:12" ht="12.75">
      <c r="A328"/>
      <c r="L328"/>
    </row>
    <row r="329" spans="1:12" ht="12.75">
      <c r="A329"/>
      <c r="L329"/>
    </row>
    <row r="330" spans="1:12" ht="12.75">
      <c r="A330"/>
      <c r="L330"/>
    </row>
    <row r="331" spans="1:12" ht="12.75">
      <c r="A331"/>
      <c r="L331"/>
    </row>
    <row r="332" spans="1:12" ht="12.75">
      <c r="A332"/>
      <c r="L332"/>
    </row>
    <row r="333" spans="1:12" ht="12.75">
      <c r="A333"/>
      <c r="L333"/>
    </row>
    <row r="334" spans="1:12" ht="12.75">
      <c r="A334"/>
      <c r="L334"/>
    </row>
    <row r="335" spans="1:12" ht="12.75">
      <c r="A335"/>
      <c r="L335"/>
    </row>
    <row r="336" spans="1:12" ht="12.75">
      <c r="A336"/>
      <c r="L336"/>
    </row>
    <row r="337" spans="1:12" ht="12.75">
      <c r="A337"/>
      <c r="L337"/>
    </row>
    <row r="338" spans="1:12" ht="12.75">
      <c r="A338"/>
      <c r="L338"/>
    </row>
    <row r="339" spans="1:12" ht="12.75">
      <c r="A339"/>
      <c r="L339"/>
    </row>
    <row r="340" spans="1:12" ht="12.75">
      <c r="A340"/>
      <c r="L340"/>
    </row>
    <row r="341" spans="1:12" ht="12.75">
      <c r="A341"/>
      <c r="L341"/>
    </row>
    <row r="342" spans="1:12" ht="12.75">
      <c r="A342"/>
      <c r="L342"/>
    </row>
    <row r="343" spans="1:12" ht="12.75">
      <c r="A343"/>
      <c r="L343"/>
    </row>
    <row r="344" spans="1:12" ht="12.75">
      <c r="A344"/>
      <c r="L344"/>
    </row>
    <row r="345" spans="1:12" ht="12.75">
      <c r="A345"/>
      <c r="L345"/>
    </row>
    <row r="346" spans="1:12" ht="12.75">
      <c r="A346"/>
      <c r="L346"/>
    </row>
    <row r="347" spans="1:12" ht="12.75">
      <c r="A347"/>
      <c r="L347"/>
    </row>
    <row r="348" spans="1:12" ht="12.75">
      <c r="A348"/>
      <c r="L348"/>
    </row>
    <row r="349" spans="1:12" ht="12.75">
      <c r="A349"/>
      <c r="L349"/>
    </row>
    <row r="350" spans="1:12" ht="12.75">
      <c r="A350"/>
      <c r="L350"/>
    </row>
    <row r="351" spans="1:12" ht="12.75">
      <c r="A351"/>
      <c r="L351"/>
    </row>
    <row r="352" spans="1:12" ht="12.75">
      <c r="A352"/>
      <c r="L352"/>
    </row>
    <row r="353" spans="1:12" ht="12.75">
      <c r="A353"/>
      <c r="L353"/>
    </row>
    <row r="354" spans="1:12" ht="12.75">
      <c r="A354"/>
      <c r="L354"/>
    </row>
    <row r="355" spans="1:12" ht="12.75">
      <c r="A355"/>
      <c r="L355"/>
    </row>
    <row r="356" spans="1:12" ht="12.75">
      <c r="A356"/>
      <c r="L356"/>
    </row>
    <row r="357" spans="1:12" ht="12.75">
      <c r="A357"/>
      <c r="L357"/>
    </row>
    <row r="358" spans="1:12" ht="12.75">
      <c r="A358"/>
      <c r="L358"/>
    </row>
    <row r="359" spans="1:12" ht="12.75">
      <c r="A359"/>
      <c r="L359"/>
    </row>
    <row r="360" spans="1:12" ht="12.75">
      <c r="A360"/>
      <c r="L360"/>
    </row>
    <row r="361" spans="1:12" ht="12.75">
      <c r="A361"/>
      <c r="L361"/>
    </row>
    <row r="362" spans="1:12" ht="12.75">
      <c r="A362"/>
      <c r="L362"/>
    </row>
    <row r="363" spans="1:12" ht="12.75">
      <c r="A363"/>
      <c r="L363"/>
    </row>
    <row r="364" spans="1:12" ht="12.75">
      <c r="A364"/>
      <c r="L364"/>
    </row>
    <row r="365" spans="1:12" ht="12.75">
      <c r="A365"/>
      <c r="L365"/>
    </row>
    <row r="366" spans="1:12" ht="12.75">
      <c r="A366"/>
      <c r="L366"/>
    </row>
    <row r="367" spans="1:12" ht="12.75">
      <c r="A367"/>
      <c r="L367"/>
    </row>
    <row r="368" spans="1:12" ht="12.75">
      <c r="A368"/>
      <c r="L368"/>
    </row>
    <row r="369" spans="1:12" ht="12.75">
      <c r="A369"/>
      <c r="L369"/>
    </row>
    <row r="370" spans="1:12" ht="12.75">
      <c r="A370"/>
      <c r="L370"/>
    </row>
    <row r="371" spans="1:12" ht="12.75">
      <c r="A371"/>
      <c r="L371"/>
    </row>
    <row r="372" spans="1:12" ht="12.75">
      <c r="A372"/>
      <c r="L372"/>
    </row>
    <row r="373" spans="1:12" ht="12.75">
      <c r="A373"/>
      <c r="L373"/>
    </row>
    <row r="374" spans="1:12" ht="12.75">
      <c r="A374"/>
      <c r="L374"/>
    </row>
    <row r="375" spans="1:12" ht="12.75">
      <c r="A375"/>
      <c r="L375"/>
    </row>
    <row r="376" spans="1:12" ht="12.75">
      <c r="A376"/>
      <c r="L376"/>
    </row>
    <row r="377" spans="1:12" ht="12.75">
      <c r="A377"/>
      <c r="L377"/>
    </row>
    <row r="378" spans="1:12" ht="12.75">
      <c r="A378"/>
      <c r="L378"/>
    </row>
    <row r="379" spans="1:12" ht="12.75">
      <c r="A379"/>
      <c r="L379"/>
    </row>
    <row r="380" spans="1:12" ht="12.75">
      <c r="A380"/>
      <c r="L380"/>
    </row>
    <row r="381" spans="1:12" ht="12.75">
      <c r="A381"/>
      <c r="L381"/>
    </row>
    <row r="382" spans="1:12" ht="12.75">
      <c r="A382"/>
      <c r="L382"/>
    </row>
    <row r="383" spans="1:12" ht="12.75">
      <c r="A383"/>
      <c r="L383"/>
    </row>
    <row r="384" spans="1:12" ht="12.75">
      <c r="A384"/>
      <c r="L384"/>
    </row>
    <row r="385" spans="1:12" ht="12.75">
      <c r="A385"/>
      <c r="L385"/>
    </row>
    <row r="386" spans="1:12" ht="12.75">
      <c r="A386"/>
      <c r="L386"/>
    </row>
    <row r="387" spans="1:12" ht="12.75">
      <c r="A387"/>
      <c r="L387"/>
    </row>
    <row r="388" spans="1:12" ht="12.75">
      <c r="A388"/>
      <c r="L388"/>
    </row>
    <row r="389" spans="1:12" ht="12.75">
      <c r="A389"/>
      <c r="L389"/>
    </row>
    <row r="390" spans="1:12" ht="12.75">
      <c r="A390"/>
      <c r="L390"/>
    </row>
    <row r="391" spans="1:12" ht="12.75">
      <c r="A391"/>
      <c r="L391"/>
    </row>
    <row r="392" spans="1:12" ht="12.75">
      <c r="A392"/>
      <c r="L392"/>
    </row>
    <row r="393" spans="1:12" ht="12.75">
      <c r="A393"/>
      <c r="L393"/>
    </row>
    <row r="394" spans="1:12" ht="12.75">
      <c r="A394"/>
      <c r="L394"/>
    </row>
    <row r="395" spans="1:12" ht="12.75">
      <c r="A395"/>
      <c r="L395"/>
    </row>
    <row r="396" spans="1:12" ht="12.75">
      <c r="A396"/>
      <c r="L396"/>
    </row>
    <row r="397" spans="1:12" ht="12.75">
      <c r="A397"/>
      <c r="L397"/>
    </row>
    <row r="398" spans="1:12" ht="12.75">
      <c r="A398"/>
      <c r="L398"/>
    </row>
    <row r="399" spans="1:12" ht="12.75">
      <c r="A399"/>
      <c r="L399"/>
    </row>
    <row r="400" spans="1:12" ht="12.75">
      <c r="A400"/>
      <c r="L400"/>
    </row>
    <row r="401" spans="1:12" ht="12.75">
      <c r="A401"/>
      <c r="L401"/>
    </row>
    <row r="402" spans="1:12" ht="12.75">
      <c r="A402"/>
      <c r="L402"/>
    </row>
    <row r="403" spans="1:12" ht="12.75">
      <c r="A403"/>
      <c r="L403"/>
    </row>
    <row r="404" spans="1:12" ht="12.75">
      <c r="A404"/>
      <c r="L404"/>
    </row>
    <row r="405" spans="1:12" ht="12.75">
      <c r="A405"/>
      <c r="L405"/>
    </row>
    <row r="406" spans="1:12" ht="12.75">
      <c r="A406"/>
      <c r="L406"/>
    </row>
    <row r="407" spans="1:12" ht="12.75">
      <c r="A407"/>
      <c r="L407"/>
    </row>
    <row r="408" spans="1:12" ht="12.75">
      <c r="A408"/>
      <c r="L408"/>
    </row>
    <row r="409" spans="1:12" ht="12.75">
      <c r="A409"/>
      <c r="L409"/>
    </row>
    <row r="410" spans="1:12" ht="12.75">
      <c r="A410"/>
      <c r="L410"/>
    </row>
    <row r="411" spans="1:12" ht="12.75">
      <c r="A411"/>
      <c r="L411"/>
    </row>
    <row r="412" spans="1:12" ht="12.75">
      <c r="A412"/>
      <c r="L412"/>
    </row>
    <row r="413" spans="1:12" ht="12.75">
      <c r="A413"/>
      <c r="L413"/>
    </row>
    <row r="414" spans="1:12" ht="12.75">
      <c r="A414"/>
      <c r="L414"/>
    </row>
    <row r="415" spans="1:12" ht="12.75">
      <c r="A415"/>
      <c r="L415"/>
    </row>
    <row r="416" spans="1:12" ht="12.75">
      <c r="A416"/>
      <c r="L416"/>
    </row>
    <row r="417" spans="1:12" ht="12.75">
      <c r="A417"/>
      <c r="L417"/>
    </row>
    <row r="418" spans="1:12" ht="12.75">
      <c r="A418"/>
      <c r="L418"/>
    </row>
    <row r="419" spans="1:12" ht="12.75">
      <c r="A419"/>
      <c r="L419"/>
    </row>
    <row r="420" spans="1:12" ht="12.75">
      <c r="A420"/>
      <c r="L420"/>
    </row>
    <row r="421" spans="1:12" ht="12.75">
      <c r="A421"/>
      <c r="L421"/>
    </row>
    <row r="422" spans="1:12" ht="12.75">
      <c r="A422"/>
      <c r="L422"/>
    </row>
    <row r="423" spans="1:12" ht="12.75">
      <c r="A423"/>
      <c r="L423"/>
    </row>
    <row r="424" spans="1:12" ht="12.75">
      <c r="A424"/>
      <c r="L424"/>
    </row>
    <row r="425" spans="1:12" ht="12.75">
      <c r="A425"/>
      <c r="L425"/>
    </row>
    <row r="426" spans="1:12" ht="12.75">
      <c r="A426"/>
      <c r="L426"/>
    </row>
    <row r="427" spans="1:12" ht="12.75">
      <c r="A427"/>
      <c r="L427"/>
    </row>
    <row r="428" spans="1:12" ht="12.75">
      <c r="A428"/>
      <c r="L428"/>
    </row>
    <row r="429" spans="1:12" ht="12.75">
      <c r="A429"/>
      <c r="L429"/>
    </row>
    <row r="430" spans="1:12" ht="12.75">
      <c r="A430"/>
      <c r="L430"/>
    </row>
    <row r="431" spans="1:12" ht="12.75">
      <c r="A431"/>
      <c r="L431"/>
    </row>
    <row r="432" spans="1:12" ht="12.75">
      <c r="A432"/>
      <c r="L432"/>
    </row>
    <row r="433" spans="1:12" ht="12.75">
      <c r="A433"/>
      <c r="L433"/>
    </row>
    <row r="434" spans="1:12" ht="12.75">
      <c r="A434"/>
      <c r="L434"/>
    </row>
    <row r="435" spans="1:12" ht="12.75">
      <c r="A435"/>
      <c r="L435"/>
    </row>
    <row r="436" spans="1:12" ht="12.75">
      <c r="A436"/>
      <c r="L436"/>
    </row>
    <row r="437" spans="1:12" ht="12.75">
      <c r="A437"/>
      <c r="L437"/>
    </row>
    <row r="438" spans="1:12" ht="12.75">
      <c r="A438"/>
      <c r="L438"/>
    </row>
    <row r="439" spans="1:12" ht="12.75">
      <c r="A439"/>
      <c r="L439"/>
    </row>
    <row r="440" spans="1:12" ht="12.75">
      <c r="A440"/>
      <c r="L440"/>
    </row>
    <row r="441" spans="1:12" ht="12.75">
      <c r="A441"/>
      <c r="L441"/>
    </row>
    <row r="442" spans="1:12" ht="12.75">
      <c r="A442"/>
      <c r="L442"/>
    </row>
    <row r="443" spans="1:12" ht="12.75">
      <c r="A443"/>
      <c r="L443"/>
    </row>
    <row r="444" spans="1:12" ht="12.75">
      <c r="A444"/>
      <c r="L444"/>
    </row>
    <row r="445" spans="1:12" ht="12.75">
      <c r="A445"/>
      <c r="L445"/>
    </row>
    <row r="446" spans="1:12" ht="12.75">
      <c r="A446"/>
      <c r="L446"/>
    </row>
    <row r="447" spans="1:12" ht="12.75">
      <c r="A447"/>
      <c r="L447"/>
    </row>
    <row r="448" spans="1:12" ht="12.75">
      <c r="A448"/>
      <c r="L448"/>
    </row>
    <row r="449" spans="1:12" ht="12.75">
      <c r="A449"/>
      <c r="L449"/>
    </row>
    <row r="450" spans="1:12" ht="12.75">
      <c r="A450"/>
      <c r="L450"/>
    </row>
    <row r="451" spans="1:12" ht="12.75">
      <c r="A451"/>
      <c r="L451"/>
    </row>
    <row r="452" spans="1:12" ht="12.75">
      <c r="A452"/>
      <c r="L452"/>
    </row>
    <row r="453" spans="1:12" ht="12.75">
      <c r="A453"/>
      <c r="L453"/>
    </row>
    <row r="454" spans="1:12" ht="12.75">
      <c r="A454"/>
      <c r="L454"/>
    </row>
    <row r="455" spans="1:12" ht="12.75">
      <c r="A455"/>
      <c r="L455"/>
    </row>
    <row r="456" spans="1:12" ht="12.75">
      <c r="A456"/>
      <c r="L456"/>
    </row>
    <row r="457" spans="1:12" ht="12.75">
      <c r="A457"/>
      <c r="L457"/>
    </row>
    <row r="458" spans="1:12" ht="12.75">
      <c r="A458"/>
      <c r="L458"/>
    </row>
    <row r="459" spans="1:12" ht="12.75">
      <c r="A459"/>
      <c r="L459"/>
    </row>
    <row r="460" spans="1:12" ht="12.75">
      <c r="A460"/>
      <c r="L460"/>
    </row>
    <row r="461" spans="1:12" ht="12.75">
      <c r="A461"/>
      <c r="L461"/>
    </row>
    <row r="462" spans="1:12" ht="12.75">
      <c r="A462"/>
      <c r="L462"/>
    </row>
    <row r="463" spans="1:12" ht="12.75">
      <c r="A463"/>
      <c r="L463"/>
    </row>
    <row r="464" spans="1:12" ht="12.75">
      <c r="A464"/>
      <c r="L464"/>
    </row>
    <row r="465" spans="1:12" ht="12.75">
      <c r="A465"/>
      <c r="L465"/>
    </row>
    <row r="466" spans="1:12" ht="12.75">
      <c r="A466"/>
      <c r="L466"/>
    </row>
    <row r="467" spans="1:12" ht="12.75">
      <c r="A467"/>
      <c r="L467"/>
    </row>
    <row r="468" spans="1:12" ht="12.75">
      <c r="A468"/>
      <c r="L468"/>
    </row>
    <row r="469" spans="1:12" ht="12.75">
      <c r="A469"/>
      <c r="L469"/>
    </row>
    <row r="470" spans="1:12" ht="12.75">
      <c r="A470"/>
      <c r="L470"/>
    </row>
    <row r="471" spans="1:12" ht="12.75">
      <c r="A471"/>
      <c r="L471"/>
    </row>
    <row r="472" spans="1:12" ht="12.75">
      <c r="A472"/>
      <c r="L472"/>
    </row>
    <row r="473" spans="1:12" ht="12.75">
      <c r="A473"/>
      <c r="L473"/>
    </row>
    <row r="474" spans="1:12" ht="12.75">
      <c r="A474"/>
      <c r="L474"/>
    </row>
    <row r="475" spans="1:12" ht="12.75">
      <c r="A475"/>
      <c r="L475"/>
    </row>
    <row r="476" spans="1:12" ht="12.75">
      <c r="A476"/>
      <c r="L476"/>
    </row>
    <row r="477" spans="1:12" ht="12.75">
      <c r="A477"/>
      <c r="L477"/>
    </row>
    <row r="478" spans="1:12" ht="12.75">
      <c r="A478"/>
      <c r="L478"/>
    </row>
    <row r="479" spans="1:12" ht="12.75">
      <c r="A479"/>
      <c r="L479"/>
    </row>
    <row r="480" spans="1:12" ht="12.75">
      <c r="A480"/>
      <c r="L480"/>
    </row>
    <row r="481" spans="1:12" ht="12.75">
      <c r="A481"/>
      <c r="L481"/>
    </row>
    <row r="482" spans="1:12" ht="12.75">
      <c r="A482"/>
      <c r="L482"/>
    </row>
    <row r="483" spans="1:12" ht="12.75">
      <c r="A483"/>
      <c r="L483"/>
    </row>
    <row r="484" spans="1:12" ht="12.75">
      <c r="A484"/>
      <c r="L484"/>
    </row>
    <row r="485" spans="1:12" ht="12.75">
      <c r="A485"/>
      <c r="L485"/>
    </row>
    <row r="486" spans="1:12" ht="12.75">
      <c r="A486"/>
      <c r="L486"/>
    </row>
    <row r="487" spans="1:12" ht="12.75">
      <c r="A487"/>
      <c r="L487"/>
    </row>
    <row r="488" spans="1:12" ht="12.75">
      <c r="A488"/>
      <c r="L488"/>
    </row>
    <row r="489" spans="1:12" ht="12.75">
      <c r="A489"/>
      <c r="L489"/>
    </row>
    <row r="490" spans="1:12" ht="12.75">
      <c r="A490"/>
      <c r="L490"/>
    </row>
    <row r="491" spans="1:12" ht="12.75">
      <c r="A491"/>
      <c r="L491"/>
    </row>
    <row r="492" spans="1:12" ht="12.75">
      <c r="A492"/>
      <c r="L492"/>
    </row>
    <row r="493" spans="1:12" ht="12.75">
      <c r="A493"/>
      <c r="L493"/>
    </row>
    <row r="494" spans="1:12" ht="12.75">
      <c r="A494"/>
      <c r="L494"/>
    </row>
    <row r="495" spans="1:12" ht="12.75">
      <c r="A495"/>
      <c r="L495"/>
    </row>
    <row r="496" spans="1:12" ht="12.75">
      <c r="A496"/>
      <c r="L496"/>
    </row>
    <row r="497" spans="1:12" ht="12.75">
      <c r="A497"/>
      <c r="L497"/>
    </row>
    <row r="498" spans="1:12" ht="12.75">
      <c r="A498"/>
      <c r="L498"/>
    </row>
    <row r="499" spans="1:12" ht="12.75">
      <c r="A499"/>
      <c r="L499"/>
    </row>
    <row r="500" spans="1:12" ht="12.75">
      <c r="A500"/>
      <c r="L500"/>
    </row>
    <row r="501" spans="1:12" ht="12.75">
      <c r="A501"/>
      <c r="L501"/>
    </row>
    <row r="502" spans="1:12" ht="12.75">
      <c r="A502"/>
      <c r="L502"/>
    </row>
    <row r="503" spans="1:12" ht="12.75">
      <c r="A503"/>
      <c r="L503"/>
    </row>
    <row r="504" spans="1:12" ht="12.75">
      <c r="A504"/>
      <c r="L504"/>
    </row>
    <row r="505" spans="1:12" ht="12.75">
      <c r="A505"/>
      <c r="L505"/>
    </row>
    <row r="506" spans="1:12" ht="12.75">
      <c r="A506"/>
      <c r="L506"/>
    </row>
    <row r="507" spans="1:12" ht="12.75">
      <c r="A507"/>
      <c r="L507"/>
    </row>
    <row r="508" spans="1:12" ht="12.75">
      <c r="A508"/>
      <c r="L508"/>
    </row>
    <row r="509" spans="1:12" ht="12.75">
      <c r="A509"/>
      <c r="L509"/>
    </row>
    <row r="510" spans="1:12" ht="12.75">
      <c r="A510"/>
      <c r="L510"/>
    </row>
    <row r="511" spans="1:12" ht="12.75">
      <c r="A511"/>
      <c r="L511"/>
    </row>
    <row r="512" spans="1:12" ht="12.75">
      <c r="A512"/>
      <c r="L512"/>
    </row>
    <row r="513" spans="1:12" ht="12.75">
      <c r="A513"/>
      <c r="L513"/>
    </row>
    <row r="514" spans="1:12" ht="12.75">
      <c r="A514"/>
      <c r="L514"/>
    </row>
    <row r="515" spans="1:12" ht="12.75">
      <c r="A515"/>
      <c r="L515"/>
    </row>
    <row r="516" spans="1:12" ht="12.75">
      <c r="A516"/>
      <c r="L516"/>
    </row>
    <row r="517" spans="1:12" ht="12.75">
      <c r="A517"/>
      <c r="L517"/>
    </row>
    <row r="518" spans="1:12" ht="12.75">
      <c r="A518"/>
      <c r="L518"/>
    </row>
    <row r="519" spans="1:12" ht="12.75">
      <c r="A519"/>
      <c r="L519"/>
    </row>
    <row r="520" spans="1:12" ht="12.75">
      <c r="A520"/>
      <c r="L520"/>
    </row>
    <row r="521" spans="1:12" ht="12.75">
      <c r="A521"/>
      <c r="L521"/>
    </row>
    <row r="522" spans="1:12" ht="12.75">
      <c r="A522"/>
      <c r="L522"/>
    </row>
    <row r="523" spans="1:12" ht="12.75">
      <c r="A523"/>
      <c r="L523"/>
    </row>
    <row r="524" spans="1:12" ht="12.75">
      <c r="A524"/>
      <c r="L524"/>
    </row>
    <row r="525" spans="1:12" ht="12.75">
      <c r="A525"/>
      <c r="L525"/>
    </row>
    <row r="526" spans="1:12" ht="12.75">
      <c r="A526"/>
      <c r="L526"/>
    </row>
    <row r="527" spans="1:12" ht="12.75">
      <c r="A527"/>
      <c r="L527"/>
    </row>
    <row r="528" spans="1:12" ht="12.75">
      <c r="A528"/>
      <c r="L528"/>
    </row>
    <row r="529" spans="1:12" ht="12.75">
      <c r="A529"/>
      <c r="L529"/>
    </row>
    <row r="530" spans="1:12" ht="12.75">
      <c r="A530"/>
      <c r="L530"/>
    </row>
    <row r="531" spans="1:12" ht="12.75">
      <c r="A531"/>
      <c r="L531"/>
    </row>
    <row r="532" spans="1:12" ht="12.75">
      <c r="A532"/>
      <c r="L532"/>
    </row>
    <row r="533" spans="1:12" ht="12.75">
      <c r="A533"/>
      <c r="L533"/>
    </row>
    <row r="534" spans="1:12" ht="12.75">
      <c r="A534"/>
      <c r="L534"/>
    </row>
    <row r="535" spans="1:12" ht="12.75">
      <c r="A535"/>
      <c r="L535"/>
    </row>
    <row r="536" spans="1:12" ht="12.75">
      <c r="A536"/>
      <c r="L536"/>
    </row>
    <row r="537" spans="1:12" ht="12.75">
      <c r="A537"/>
      <c r="L537"/>
    </row>
    <row r="538" spans="1:12" ht="12.75">
      <c r="A538"/>
      <c r="L538"/>
    </row>
    <row r="539" spans="1:12" ht="12.75">
      <c r="A539"/>
      <c r="L539"/>
    </row>
    <row r="540" spans="1:12" ht="12.75">
      <c r="A540"/>
      <c r="L540"/>
    </row>
    <row r="541" spans="1:12" ht="12.75">
      <c r="A541"/>
      <c r="L541"/>
    </row>
    <row r="542" spans="1:12" ht="12.75">
      <c r="A542"/>
      <c r="L542"/>
    </row>
    <row r="543" spans="1:12" ht="12.75">
      <c r="A543"/>
      <c r="L543"/>
    </row>
    <row r="544" spans="1:12" ht="12.75">
      <c r="A544"/>
      <c r="L544"/>
    </row>
    <row r="545" spans="1:12" ht="12.75">
      <c r="A545"/>
      <c r="L545"/>
    </row>
    <row r="546" spans="1:12" ht="12.75">
      <c r="A546"/>
      <c r="L546"/>
    </row>
    <row r="547" spans="1:12" ht="12.75">
      <c r="A547"/>
      <c r="L547"/>
    </row>
    <row r="548" spans="1:12" ht="12.75">
      <c r="A548"/>
      <c r="L548"/>
    </row>
    <row r="549" spans="1:12" ht="12.75">
      <c r="A549"/>
      <c r="L549"/>
    </row>
    <row r="550" spans="1:12" ht="12.75">
      <c r="A550"/>
      <c r="L550"/>
    </row>
    <row r="551" spans="1:12" ht="12.75">
      <c r="A551"/>
      <c r="L551"/>
    </row>
    <row r="552" spans="1:12" ht="12.75">
      <c r="A552"/>
      <c r="L552"/>
    </row>
    <row r="553" spans="1:12" ht="12.75">
      <c r="A553"/>
      <c r="L553"/>
    </row>
    <row r="554" spans="1:12" ht="12.75">
      <c r="A554"/>
      <c r="L554"/>
    </row>
    <row r="555" spans="1:12" ht="12.75">
      <c r="A555"/>
      <c r="L555"/>
    </row>
    <row r="556" spans="1:12" ht="12.75">
      <c r="A556"/>
      <c r="L556"/>
    </row>
    <row r="557" spans="1:12" ht="12.75">
      <c r="A557"/>
      <c r="L557"/>
    </row>
    <row r="558" spans="1:12" ht="12.75">
      <c r="A558"/>
      <c r="L558"/>
    </row>
    <row r="559" spans="1:12" ht="12.75">
      <c r="A559"/>
      <c r="L559"/>
    </row>
    <row r="560" spans="1:12" ht="12.75">
      <c r="A560"/>
      <c r="L560"/>
    </row>
    <row r="561" spans="1:12" ht="12.75">
      <c r="A561"/>
      <c r="L561"/>
    </row>
    <row r="562" spans="1:12" ht="12.75">
      <c r="A562"/>
      <c r="L562"/>
    </row>
    <row r="563" spans="1:12" ht="12.75">
      <c r="A563"/>
      <c r="L563"/>
    </row>
    <row r="564" spans="1:12" ht="12.75">
      <c r="A564"/>
      <c r="L564"/>
    </row>
    <row r="565" spans="1:12" ht="12.75">
      <c r="A565"/>
      <c r="L565"/>
    </row>
    <row r="566" spans="1:12" ht="12.75">
      <c r="A566"/>
      <c r="L566"/>
    </row>
    <row r="567" spans="1:12" ht="12.75">
      <c r="A567"/>
      <c r="L567"/>
    </row>
    <row r="568" spans="1:12" ht="12.75">
      <c r="A568"/>
      <c r="L568"/>
    </row>
    <row r="569" spans="1:12" ht="12.75">
      <c r="A569"/>
      <c r="L569"/>
    </row>
    <row r="570" spans="1:12" ht="12.75">
      <c r="A570"/>
      <c r="L570"/>
    </row>
    <row r="571" spans="1:12" ht="12.75">
      <c r="A571"/>
      <c r="L571"/>
    </row>
    <row r="572" spans="1:12" ht="12.75">
      <c r="A572"/>
      <c r="L572"/>
    </row>
    <row r="573" spans="1:12" ht="12.75">
      <c r="A573"/>
      <c r="L573"/>
    </row>
    <row r="574" spans="1:12" ht="12.75">
      <c r="A574"/>
      <c r="L574"/>
    </row>
    <row r="575" spans="1:12" ht="12.75">
      <c r="A575"/>
      <c r="L575"/>
    </row>
    <row r="576" spans="1:12" ht="12.75">
      <c r="A576"/>
      <c r="L576"/>
    </row>
    <row r="577" spans="1:12" ht="12.75">
      <c r="A577"/>
      <c r="L577"/>
    </row>
    <row r="578" spans="1:12" ht="12.75">
      <c r="A578"/>
      <c r="L578"/>
    </row>
    <row r="579" spans="1:12" ht="12.75">
      <c r="A579"/>
      <c r="L579"/>
    </row>
    <row r="580" spans="1:12" ht="12.75">
      <c r="A580"/>
      <c r="L580"/>
    </row>
    <row r="581" spans="1:12" ht="12.75">
      <c r="A581"/>
      <c r="L581"/>
    </row>
    <row r="582" spans="1:12" ht="12.75">
      <c r="A582"/>
      <c r="L582"/>
    </row>
    <row r="583" spans="1:12" ht="12.75">
      <c r="A583"/>
      <c r="L583"/>
    </row>
    <row r="584" spans="1:12" ht="12.75">
      <c r="A584"/>
      <c r="L584"/>
    </row>
    <row r="585" spans="1:12" ht="12.75">
      <c r="A585"/>
      <c r="L585"/>
    </row>
    <row r="586" spans="1:12" ht="12.75">
      <c r="A586"/>
      <c r="L586"/>
    </row>
    <row r="587" spans="1:12" ht="12.75">
      <c r="A587"/>
      <c r="L587"/>
    </row>
    <row r="588" spans="1:12" ht="12.75">
      <c r="A588"/>
      <c r="L588"/>
    </row>
    <row r="589" spans="1:12" ht="12.75">
      <c r="A589"/>
      <c r="L589"/>
    </row>
    <row r="590" spans="1:12" ht="12.75">
      <c r="A590"/>
      <c r="L590"/>
    </row>
    <row r="591" spans="1:12" ht="12.75">
      <c r="A591"/>
      <c r="L591"/>
    </row>
    <row r="592" spans="1:12" ht="12.75">
      <c r="A592"/>
      <c r="L592"/>
    </row>
    <row r="593" spans="1:12" ht="12.75">
      <c r="A593"/>
      <c r="L593"/>
    </row>
    <row r="594" spans="1:12" ht="12.75">
      <c r="A594"/>
      <c r="L594"/>
    </row>
    <row r="595" spans="1:12" ht="12.75">
      <c r="A595"/>
      <c r="L595"/>
    </row>
    <row r="596" spans="1:12" ht="12.75">
      <c r="A596"/>
      <c r="L596"/>
    </row>
    <row r="597" spans="1:12" ht="12.75">
      <c r="A597"/>
      <c r="L597"/>
    </row>
    <row r="598" spans="1:12" ht="12.75">
      <c r="A598"/>
      <c r="L598"/>
    </row>
    <row r="599" spans="1:12" ht="12.75">
      <c r="A599"/>
      <c r="L599"/>
    </row>
    <row r="600" spans="1:12" ht="12.75">
      <c r="A600"/>
      <c r="L600"/>
    </row>
    <row r="601" spans="1:12" ht="12.75">
      <c r="A601"/>
      <c r="L601"/>
    </row>
    <row r="602" spans="1:12" ht="12.75">
      <c r="A602"/>
      <c r="L602"/>
    </row>
    <row r="603" spans="1:12" ht="12.75">
      <c r="A603"/>
      <c r="L603"/>
    </row>
    <row r="604" spans="1:12" ht="12.75">
      <c r="A604"/>
      <c r="L604"/>
    </row>
    <row r="605" spans="1:12" ht="12.75">
      <c r="A605"/>
      <c r="L605"/>
    </row>
    <row r="606" spans="1:12" ht="12.75">
      <c r="A606"/>
      <c r="L606"/>
    </row>
    <row r="607" spans="1:12" ht="12.75">
      <c r="A607"/>
      <c r="L607"/>
    </row>
    <row r="608" spans="1:12" ht="12.75">
      <c r="A608"/>
      <c r="L608"/>
    </row>
    <row r="609" spans="1:12" ht="12.75">
      <c r="A609"/>
      <c r="L609"/>
    </row>
    <row r="610" spans="1:12" ht="12.75">
      <c r="A610"/>
      <c r="L610"/>
    </row>
    <row r="611" spans="1:12" ht="12.75">
      <c r="A611"/>
      <c r="L611"/>
    </row>
    <row r="612" spans="1:12" ht="12.75">
      <c r="A612"/>
      <c r="L612"/>
    </row>
    <row r="613" spans="1:12" ht="12.75">
      <c r="A613"/>
      <c r="L613"/>
    </row>
    <row r="614" spans="1:12" ht="12.75">
      <c r="A614"/>
      <c r="L614"/>
    </row>
    <row r="615" spans="1:12" ht="12.75">
      <c r="A615"/>
      <c r="L615"/>
    </row>
    <row r="616" spans="1:12" ht="12.75">
      <c r="A616"/>
      <c r="L616"/>
    </row>
    <row r="617" spans="1:12" ht="12.75">
      <c r="A617"/>
      <c r="L617"/>
    </row>
    <row r="618" spans="1:12" ht="12.75">
      <c r="A618"/>
      <c r="L618"/>
    </row>
    <row r="619" spans="1:12" ht="12.75">
      <c r="A619"/>
      <c r="L619"/>
    </row>
    <row r="620" spans="1:12" ht="12.75">
      <c r="A620"/>
      <c r="L620"/>
    </row>
    <row r="621" spans="1:12" ht="12.75">
      <c r="A621"/>
      <c r="L621"/>
    </row>
    <row r="622" spans="1:12" ht="12.75">
      <c r="A622"/>
      <c r="L622"/>
    </row>
    <row r="623" spans="1:12" ht="12.75">
      <c r="A623"/>
      <c r="L623"/>
    </row>
    <row r="624" spans="1:12" ht="12.75">
      <c r="A624"/>
      <c r="L624"/>
    </row>
    <row r="625" spans="1:12" ht="12.75">
      <c r="A625"/>
      <c r="L625"/>
    </row>
    <row r="626" spans="1:12" ht="12.75">
      <c r="A626"/>
      <c r="L626"/>
    </row>
    <row r="627" spans="1:12" ht="12.75">
      <c r="A627"/>
      <c r="L627"/>
    </row>
    <row r="628" spans="1:12" ht="12.75">
      <c r="A628"/>
      <c r="L628"/>
    </row>
    <row r="629" spans="1:12" ht="12.75">
      <c r="A629"/>
      <c r="L629"/>
    </row>
    <row r="630" spans="1:12" ht="12.75">
      <c r="A630"/>
      <c r="L630"/>
    </row>
    <row r="631" spans="1:12" ht="12.75">
      <c r="A631"/>
      <c r="L631"/>
    </row>
    <row r="632" spans="1:12" ht="12.75">
      <c r="A632"/>
      <c r="L632"/>
    </row>
    <row r="633" spans="1:12" ht="12.75">
      <c r="A633"/>
      <c r="L633"/>
    </row>
    <row r="634" spans="1:12" ht="12.75">
      <c r="A634"/>
      <c r="L634"/>
    </row>
    <row r="635" spans="1:12" ht="12.75">
      <c r="A635"/>
      <c r="L635"/>
    </row>
    <row r="636" spans="1:12" ht="12.75">
      <c r="A636"/>
      <c r="L636"/>
    </row>
    <row r="637" spans="1:12" ht="12.75">
      <c r="A637"/>
      <c r="L637"/>
    </row>
    <row r="638" spans="1:12" ht="12.75">
      <c r="A638"/>
      <c r="L638"/>
    </row>
    <row r="639" spans="1:12" ht="12.75">
      <c r="A639"/>
      <c r="L639"/>
    </row>
    <row r="640" spans="1:12" ht="12.75">
      <c r="A640"/>
      <c r="L640"/>
    </row>
    <row r="641" spans="1:12" ht="12.75">
      <c r="A641"/>
      <c r="L641"/>
    </row>
    <row r="642" spans="1:12" ht="12.75">
      <c r="A642"/>
      <c r="L642"/>
    </row>
    <row r="643" spans="1:12" ht="12.75">
      <c r="A643"/>
      <c r="L643"/>
    </row>
    <row r="644" spans="1:12" ht="12.75">
      <c r="A644"/>
      <c r="L644"/>
    </row>
    <row r="645" spans="1:12" ht="12.75">
      <c r="A645"/>
      <c r="L645"/>
    </row>
    <row r="646" spans="1:12" ht="12.75">
      <c r="A646"/>
      <c r="L646"/>
    </row>
    <row r="647" spans="1:12" ht="12.75">
      <c r="A647"/>
      <c r="L647"/>
    </row>
    <row r="648" spans="1:12" ht="12.75">
      <c r="A648"/>
      <c r="L648"/>
    </row>
    <row r="649" spans="1:12" ht="12.75">
      <c r="A649"/>
      <c r="L649"/>
    </row>
    <row r="650" spans="1:12" ht="12.75">
      <c r="A650"/>
      <c r="L650"/>
    </row>
    <row r="651" spans="1:12" ht="12.75">
      <c r="A651"/>
      <c r="L651"/>
    </row>
    <row r="652" spans="1:12" ht="12.75">
      <c r="A652"/>
      <c r="L652"/>
    </row>
    <row r="653" spans="1:12" ht="12.75">
      <c r="A653"/>
      <c r="L653"/>
    </row>
    <row r="654" spans="1:12" ht="12.75">
      <c r="A654"/>
      <c r="L654"/>
    </row>
    <row r="655" spans="1:12" ht="12.75">
      <c r="A655"/>
      <c r="L655"/>
    </row>
    <row r="656" spans="1:12" ht="12.75">
      <c r="A656"/>
      <c r="L656"/>
    </row>
    <row r="657" spans="1:12" ht="12.75">
      <c r="A657"/>
      <c r="L657"/>
    </row>
    <row r="658" spans="1:12" ht="12.75">
      <c r="A658"/>
      <c r="L658"/>
    </row>
    <row r="659" spans="1:12" ht="12.75">
      <c r="A659"/>
      <c r="L659"/>
    </row>
    <row r="660" spans="1:12" ht="12.75">
      <c r="A660"/>
      <c r="L660"/>
    </row>
    <row r="661" spans="1:12" ht="12.75">
      <c r="A661"/>
      <c r="L661"/>
    </row>
    <row r="662" spans="1:12" ht="12.75">
      <c r="A662"/>
      <c r="L662"/>
    </row>
    <row r="663" spans="1:12" ht="12.75">
      <c r="A663"/>
      <c r="L663"/>
    </row>
    <row r="664" spans="1:12" ht="12.75">
      <c r="A664"/>
      <c r="L664"/>
    </row>
    <row r="665" spans="1:12" ht="12.75">
      <c r="A665"/>
      <c r="L665"/>
    </row>
    <row r="666" spans="1:12" ht="12.75">
      <c r="A666"/>
      <c r="L666"/>
    </row>
    <row r="667" spans="1:12" ht="12.75">
      <c r="A667"/>
      <c r="L667"/>
    </row>
    <row r="668" spans="1:12" ht="12.75">
      <c r="A668"/>
      <c r="L668"/>
    </row>
    <row r="669" spans="1:12" ht="12.75">
      <c r="A669"/>
      <c r="L669"/>
    </row>
    <row r="670" spans="1:12" ht="12.75">
      <c r="A670"/>
      <c r="L670"/>
    </row>
    <row r="671" spans="1:12" ht="12.75">
      <c r="A671"/>
      <c r="L671"/>
    </row>
    <row r="672" spans="1:12" ht="12.75">
      <c r="A672"/>
      <c r="L672"/>
    </row>
    <row r="673" spans="1:12" ht="12.75">
      <c r="A673"/>
      <c r="L673"/>
    </row>
    <row r="674" spans="1:12" ht="12.75">
      <c r="A674"/>
      <c r="L674"/>
    </row>
    <row r="675" spans="1:12" ht="12.75">
      <c r="A675"/>
      <c r="L675"/>
    </row>
    <row r="676" spans="1:12" ht="12.75">
      <c r="A676"/>
      <c r="L676"/>
    </row>
    <row r="677" spans="1:12" ht="12.75">
      <c r="A677"/>
      <c r="L677"/>
    </row>
    <row r="678" spans="1:12" ht="12.75">
      <c r="A678"/>
      <c r="L678"/>
    </row>
    <row r="679" spans="1:12" ht="12.75">
      <c r="A679"/>
      <c r="L679"/>
    </row>
    <row r="680" spans="1:12" ht="12.75">
      <c r="A680"/>
      <c r="L680"/>
    </row>
    <row r="681" spans="1:12" ht="12.75">
      <c r="A681"/>
      <c r="L681"/>
    </row>
    <row r="682" spans="1:12" ht="12.75">
      <c r="A682"/>
      <c r="L682"/>
    </row>
    <row r="683" spans="1:12" ht="12.75">
      <c r="A683"/>
      <c r="L683"/>
    </row>
    <row r="684" spans="1:12" ht="12.75">
      <c r="A684"/>
      <c r="L684"/>
    </row>
    <row r="685" spans="1:12" ht="12.75">
      <c r="A685"/>
      <c r="L685"/>
    </row>
    <row r="686" spans="1:12" ht="12.75">
      <c r="A686"/>
      <c r="L686"/>
    </row>
    <row r="687" spans="1:12" ht="12.75">
      <c r="A687"/>
      <c r="L687"/>
    </row>
    <row r="688" spans="1:12" ht="12.75">
      <c r="A688"/>
      <c r="L688"/>
    </row>
    <row r="689" spans="1:12" ht="12.75">
      <c r="A689"/>
      <c r="L689"/>
    </row>
    <row r="690" spans="1:12" ht="12.75">
      <c r="A690"/>
      <c r="L690"/>
    </row>
    <row r="691" spans="1:12" ht="12.75">
      <c r="A691"/>
      <c r="L691"/>
    </row>
    <row r="692" spans="1:12" ht="12.75">
      <c r="A692"/>
      <c r="L692"/>
    </row>
    <row r="693" spans="1:12" ht="12.75">
      <c r="A693"/>
      <c r="L693"/>
    </row>
    <row r="694" spans="1:12" ht="12.75">
      <c r="A694"/>
      <c r="L694"/>
    </row>
    <row r="695" spans="1:12" ht="12.75">
      <c r="A695"/>
      <c r="L695"/>
    </row>
    <row r="696" spans="1:12" ht="12.75">
      <c r="A696"/>
      <c r="L696"/>
    </row>
    <row r="697" spans="1:12" ht="12.75">
      <c r="A697"/>
      <c r="L697"/>
    </row>
    <row r="698" spans="1:12" ht="12.75">
      <c r="A698"/>
      <c r="L698"/>
    </row>
    <row r="699" spans="1:12" ht="12.75">
      <c r="A699"/>
      <c r="L699"/>
    </row>
    <row r="700" spans="1:12" ht="12.75">
      <c r="A700"/>
      <c r="L700"/>
    </row>
    <row r="701" spans="1:12" ht="12.75">
      <c r="A701"/>
      <c r="L701"/>
    </row>
    <row r="702" spans="1:12" ht="12.75">
      <c r="A702"/>
      <c r="L702"/>
    </row>
    <row r="703" spans="1:12" ht="12.75">
      <c r="A703"/>
      <c r="L703"/>
    </row>
    <row r="704" spans="1:12" ht="12.75">
      <c r="A704"/>
      <c r="L704"/>
    </row>
    <row r="705" spans="1:12" ht="12.75">
      <c r="A705"/>
      <c r="L705"/>
    </row>
    <row r="706" spans="1:12" ht="12.75">
      <c r="A706"/>
      <c r="L706"/>
    </row>
    <row r="707" spans="1:12" ht="12.75">
      <c r="A707"/>
      <c r="L707"/>
    </row>
    <row r="708" spans="1:12" ht="12.75">
      <c r="A708"/>
      <c r="L708"/>
    </row>
    <row r="709" spans="1:12" ht="12.75">
      <c r="A709"/>
      <c r="L709"/>
    </row>
    <row r="710" spans="1:12" ht="12.75">
      <c r="A710"/>
      <c r="L710"/>
    </row>
    <row r="711" spans="1:12" ht="12.75">
      <c r="A711"/>
      <c r="L711"/>
    </row>
    <row r="712" spans="1:12" ht="12.75">
      <c r="A712"/>
      <c r="L712"/>
    </row>
    <row r="713" spans="1:12" ht="12.75">
      <c r="A713"/>
      <c r="L713"/>
    </row>
    <row r="714" spans="1:12" ht="12.75">
      <c r="A714"/>
      <c r="L714"/>
    </row>
    <row r="715" spans="1:12" ht="12.75">
      <c r="A715"/>
      <c r="L715"/>
    </row>
    <row r="716" spans="1:12" ht="12.75">
      <c r="A716"/>
      <c r="L716"/>
    </row>
    <row r="717" spans="1:12" ht="12.75">
      <c r="A717"/>
      <c r="L717"/>
    </row>
    <row r="718" spans="1:12" ht="12.75">
      <c r="A718"/>
      <c r="L718"/>
    </row>
    <row r="719" spans="1:12" ht="12.75">
      <c r="A719"/>
      <c r="L719"/>
    </row>
    <row r="720" spans="1:12" ht="12.75">
      <c r="A720"/>
      <c r="L720"/>
    </row>
    <row r="721" spans="1:12" ht="12.75">
      <c r="A721"/>
      <c r="L721"/>
    </row>
    <row r="722" spans="1:12" ht="12.75">
      <c r="A722"/>
      <c r="L722"/>
    </row>
    <row r="723" spans="1:12" ht="12.75">
      <c r="A723"/>
      <c r="L723"/>
    </row>
    <row r="724" spans="1:12" ht="12.75">
      <c r="A724"/>
      <c r="L724"/>
    </row>
    <row r="725" spans="1:12" ht="12.75">
      <c r="A725"/>
      <c r="L725"/>
    </row>
    <row r="726" spans="1:12" ht="12.75">
      <c r="A726"/>
      <c r="L726"/>
    </row>
    <row r="727" spans="1:12" ht="12.75">
      <c r="A727"/>
      <c r="L727"/>
    </row>
    <row r="728" spans="1:12" ht="12.75">
      <c r="A728"/>
      <c r="L728"/>
    </row>
    <row r="729" spans="1:12" ht="12.75">
      <c r="A729"/>
      <c r="L729"/>
    </row>
    <row r="730" spans="1:12" ht="12.75">
      <c r="A730"/>
      <c r="L730"/>
    </row>
    <row r="731" spans="1:12" ht="12.75">
      <c r="A731"/>
      <c r="L731"/>
    </row>
    <row r="732" spans="1:12" ht="12.75">
      <c r="A732"/>
      <c r="L732"/>
    </row>
    <row r="733" spans="1:12" ht="12.75">
      <c r="A733"/>
      <c r="L733"/>
    </row>
    <row r="734" spans="1:12" ht="12.75">
      <c r="A734"/>
      <c r="L734"/>
    </row>
    <row r="735" spans="1:12" ht="12.75">
      <c r="A735"/>
      <c r="L735"/>
    </row>
    <row r="736" spans="1:12" ht="12.75">
      <c r="A736"/>
      <c r="L736"/>
    </row>
    <row r="737" spans="1:12" ht="12.75">
      <c r="A737"/>
      <c r="L737"/>
    </row>
    <row r="738" spans="1:12" ht="12.75">
      <c r="A738"/>
      <c r="L738"/>
    </row>
    <row r="739" spans="1:12" ht="12.75">
      <c r="A739"/>
      <c r="L739"/>
    </row>
    <row r="740" spans="1:12" ht="12.75">
      <c r="A740"/>
      <c r="L740"/>
    </row>
    <row r="741" spans="1:12" ht="12.75">
      <c r="A741"/>
      <c r="L741"/>
    </row>
    <row r="742" spans="1:12" ht="12.75">
      <c r="A742"/>
      <c r="L742"/>
    </row>
    <row r="743" spans="1:12" ht="12.75">
      <c r="A743"/>
      <c r="L743"/>
    </row>
    <row r="744" spans="1:12" ht="12.75">
      <c r="A744"/>
      <c r="L744"/>
    </row>
    <row r="745" spans="1:12" ht="12.75">
      <c r="A745"/>
      <c r="L745"/>
    </row>
    <row r="746" spans="1:12" ht="12.75">
      <c r="A746"/>
      <c r="L746"/>
    </row>
    <row r="747" spans="1:12" ht="12.75">
      <c r="A747"/>
      <c r="L747"/>
    </row>
    <row r="748" spans="1:12" ht="12.75">
      <c r="A748"/>
      <c r="L748"/>
    </row>
    <row r="749" spans="1:12" ht="12.75">
      <c r="A749"/>
      <c r="L749"/>
    </row>
    <row r="750" spans="1:12" ht="12.75">
      <c r="A750"/>
      <c r="L750"/>
    </row>
    <row r="751" spans="1:12" ht="12.75">
      <c r="A751"/>
      <c r="L751"/>
    </row>
    <row r="752" spans="1:12" ht="12.75">
      <c r="A752"/>
      <c r="L752"/>
    </row>
    <row r="753" spans="1:12" ht="12.75">
      <c r="A753"/>
      <c r="L753"/>
    </row>
    <row r="754" spans="1:12" ht="12.75">
      <c r="A754"/>
      <c r="L754"/>
    </row>
    <row r="755" spans="1:12" ht="12.75">
      <c r="A755"/>
      <c r="L755"/>
    </row>
    <row r="756" spans="1:12" ht="12.75">
      <c r="A756"/>
      <c r="L756"/>
    </row>
    <row r="757" spans="1:12" ht="12.75">
      <c r="A757"/>
      <c r="L757"/>
    </row>
    <row r="758" spans="1:12" ht="12.75">
      <c r="A758"/>
      <c r="L758"/>
    </row>
    <row r="759" spans="1:12" ht="12.75">
      <c r="A759"/>
      <c r="L759"/>
    </row>
    <row r="760" spans="1:12" ht="12.75">
      <c r="A760"/>
      <c r="L760"/>
    </row>
    <row r="761" spans="1:12" ht="12.75">
      <c r="A761"/>
      <c r="L761"/>
    </row>
    <row r="762" spans="1:12" ht="12.75">
      <c r="A762"/>
      <c r="L762"/>
    </row>
    <row r="763" spans="1:12" ht="12.75">
      <c r="A763"/>
      <c r="L763"/>
    </row>
    <row r="764" spans="1:12" ht="12.75">
      <c r="A764"/>
      <c r="L764"/>
    </row>
    <row r="765" spans="1:12" ht="12.75">
      <c r="A765"/>
      <c r="L765"/>
    </row>
    <row r="766" spans="1:12" ht="12.75">
      <c r="A766"/>
      <c r="L766"/>
    </row>
    <row r="767" spans="1:12" ht="12.75">
      <c r="A767"/>
      <c r="L767"/>
    </row>
    <row r="768" spans="1:12" ht="12.75">
      <c r="A768"/>
      <c r="L768"/>
    </row>
    <row r="769" spans="1:12" ht="12.75">
      <c r="A769"/>
      <c r="L769"/>
    </row>
    <row r="770" spans="1:12" ht="12.75">
      <c r="A770"/>
      <c r="L770"/>
    </row>
    <row r="771" spans="1:12" ht="12.75">
      <c r="A771"/>
      <c r="L771"/>
    </row>
    <row r="772" spans="1:12" ht="12.75">
      <c r="A772"/>
      <c r="L772"/>
    </row>
    <row r="773" spans="1:12" ht="12.75">
      <c r="A773"/>
      <c r="L773"/>
    </row>
    <row r="774" spans="1:12" ht="12.75">
      <c r="A774"/>
      <c r="L774"/>
    </row>
    <row r="775" spans="1:12" ht="12.75">
      <c r="A775"/>
      <c r="L775"/>
    </row>
    <row r="776" spans="1:12" ht="12.75">
      <c r="A776"/>
      <c r="L776"/>
    </row>
    <row r="777" spans="1:12" ht="12.75">
      <c r="A777"/>
      <c r="L777"/>
    </row>
    <row r="778" spans="1:12" ht="12.75">
      <c r="A778"/>
      <c r="L778"/>
    </row>
    <row r="779" spans="1:12" ht="12.75">
      <c r="A779"/>
      <c r="L779"/>
    </row>
    <row r="780" spans="1:12" ht="12.75">
      <c r="A780"/>
      <c r="L780"/>
    </row>
    <row r="781" spans="1:12" ht="12.75">
      <c r="A781"/>
      <c r="L781"/>
    </row>
    <row r="782" spans="1:12" ht="12.75">
      <c r="A782"/>
      <c r="L782"/>
    </row>
    <row r="783" spans="1:12" ht="12.75">
      <c r="A783"/>
      <c r="L783"/>
    </row>
    <row r="784" spans="1:12" ht="12.75">
      <c r="A784"/>
      <c r="L784"/>
    </row>
    <row r="785" spans="1:12" ht="12.75">
      <c r="A785"/>
      <c r="L785"/>
    </row>
    <row r="786" spans="1:12" ht="12.75">
      <c r="A786"/>
      <c r="L786"/>
    </row>
    <row r="787" spans="1:12" ht="12.75">
      <c r="A787"/>
      <c r="L787"/>
    </row>
    <row r="788" spans="1:12" ht="12.75">
      <c r="A788"/>
      <c r="L788"/>
    </row>
    <row r="789" spans="1:12" ht="12.75">
      <c r="A789"/>
      <c r="L789"/>
    </row>
    <row r="790" spans="1:12" ht="12.75">
      <c r="A790"/>
      <c r="L790"/>
    </row>
    <row r="791" spans="1:12" ht="12.75">
      <c r="A791"/>
      <c r="L791"/>
    </row>
    <row r="792" spans="1:12" ht="12.75">
      <c r="A792"/>
      <c r="L792"/>
    </row>
    <row r="793" spans="1:12" ht="12.75">
      <c r="A793"/>
      <c r="L793"/>
    </row>
    <row r="794" spans="1:12" ht="12.75">
      <c r="A794"/>
      <c r="L794"/>
    </row>
    <row r="795" spans="1:12" ht="12.75">
      <c r="A795"/>
      <c r="L795"/>
    </row>
    <row r="796" spans="1:12" ht="12.75">
      <c r="A796"/>
      <c r="L796"/>
    </row>
    <row r="797" spans="1:12" ht="12.75">
      <c r="A797"/>
      <c r="L797"/>
    </row>
    <row r="798" spans="1:12" ht="12.75">
      <c r="A798"/>
      <c r="L798"/>
    </row>
    <row r="799" spans="1:12" ht="12.75">
      <c r="A799"/>
      <c r="L799"/>
    </row>
    <row r="800" spans="1:12" ht="12.75">
      <c r="A800"/>
      <c r="L800"/>
    </row>
    <row r="801" spans="1:12" ht="12.75">
      <c r="A801"/>
      <c r="L801"/>
    </row>
    <row r="802" spans="1:12" ht="12.75">
      <c r="A802"/>
      <c r="L802"/>
    </row>
    <row r="803" spans="1:12" ht="12.75">
      <c r="A803"/>
      <c r="L803"/>
    </row>
    <row r="804" spans="1:12" ht="12.75">
      <c r="A804"/>
      <c r="L804"/>
    </row>
    <row r="805" spans="1:12" ht="12.75">
      <c r="A805"/>
      <c r="L805"/>
    </row>
    <row r="806" spans="1:12" ht="12.75">
      <c r="A806"/>
      <c r="L806"/>
    </row>
    <row r="807" spans="1:12" ht="12.75">
      <c r="A807"/>
      <c r="L807"/>
    </row>
    <row r="808" spans="1:12" ht="12.75">
      <c r="A808"/>
      <c r="L808"/>
    </row>
    <row r="809" spans="1:12" ht="12.75">
      <c r="A809"/>
      <c r="L809"/>
    </row>
    <row r="810" spans="1:12" ht="12.75">
      <c r="A810"/>
      <c r="L810"/>
    </row>
    <row r="811" spans="1:12" ht="12.75">
      <c r="A811"/>
      <c r="L811"/>
    </row>
    <row r="812" spans="1:12" ht="12.75">
      <c r="A812"/>
      <c r="L812"/>
    </row>
    <row r="813" spans="1:12" ht="12.75">
      <c r="A813"/>
      <c r="L813"/>
    </row>
    <row r="814" spans="1:12" ht="12.75">
      <c r="A814"/>
      <c r="L814"/>
    </row>
    <row r="815" spans="1:12" ht="12.75">
      <c r="A815"/>
      <c r="L815"/>
    </row>
    <row r="816" spans="1:12" ht="12.75">
      <c r="A816"/>
      <c r="L816"/>
    </row>
    <row r="817" spans="1:12" ht="12.75">
      <c r="A817"/>
      <c r="L817"/>
    </row>
    <row r="818" spans="1:12" ht="12.75">
      <c r="A818"/>
      <c r="L818"/>
    </row>
    <row r="819" spans="1:12" ht="12.75">
      <c r="A819"/>
      <c r="L819"/>
    </row>
    <row r="820" spans="1:12" ht="12.75">
      <c r="A820"/>
      <c r="L820"/>
    </row>
    <row r="821" spans="1:12" ht="12.75">
      <c r="A821"/>
      <c r="L821"/>
    </row>
    <row r="822" spans="1:12" ht="12.75">
      <c r="A822"/>
      <c r="L822"/>
    </row>
    <row r="823" spans="1:12" ht="12.75">
      <c r="A823"/>
      <c r="L823"/>
    </row>
    <row r="824" spans="1:12" ht="12.75">
      <c r="A824"/>
      <c r="L824"/>
    </row>
    <row r="825" spans="1:12" ht="12.75">
      <c r="A825"/>
      <c r="L825"/>
    </row>
    <row r="826" spans="1:12" ht="12.75">
      <c r="A826"/>
      <c r="L826"/>
    </row>
    <row r="827" spans="1:12" ht="12.75">
      <c r="A827"/>
      <c r="L827"/>
    </row>
    <row r="828" spans="1:12" ht="12.75">
      <c r="A828"/>
      <c r="L828"/>
    </row>
    <row r="829" spans="1:12" ht="12.75">
      <c r="A829"/>
      <c r="L829"/>
    </row>
    <row r="830" spans="1:12" ht="12.75">
      <c r="A830"/>
      <c r="L830"/>
    </row>
    <row r="831" spans="1:12" ht="12.75">
      <c r="A831"/>
      <c r="L831"/>
    </row>
    <row r="832" spans="1:12" ht="12.75">
      <c r="A832"/>
      <c r="L832"/>
    </row>
    <row r="833" spans="1:12" ht="12.75">
      <c r="A833"/>
      <c r="L833"/>
    </row>
    <row r="834" spans="1:12" ht="12.75">
      <c r="A834"/>
      <c r="L834"/>
    </row>
    <row r="835" spans="1:12" ht="12.75">
      <c r="A835"/>
      <c r="L835"/>
    </row>
    <row r="836" spans="1:12" ht="12.75">
      <c r="A836"/>
      <c r="L836"/>
    </row>
    <row r="837" spans="1:12" ht="12.75">
      <c r="A837"/>
      <c r="L837"/>
    </row>
    <row r="838" spans="1:12" ht="12.75">
      <c r="A838"/>
      <c r="L838"/>
    </row>
    <row r="839" spans="1:12" ht="12.75">
      <c r="A839"/>
      <c r="L839"/>
    </row>
    <row r="840" spans="1:12" ht="12.75">
      <c r="A840"/>
      <c r="L840"/>
    </row>
    <row r="841" spans="1:12" ht="12.75">
      <c r="A841"/>
      <c r="L841"/>
    </row>
    <row r="842" spans="1:12" ht="12.75">
      <c r="A842"/>
      <c r="L842"/>
    </row>
    <row r="843" spans="1:12" ht="12.75">
      <c r="A843"/>
      <c r="L843"/>
    </row>
    <row r="844" spans="1:12" ht="12.75">
      <c r="A844"/>
      <c r="L844"/>
    </row>
    <row r="845" spans="1:12" ht="12.75">
      <c r="A845"/>
      <c r="L845"/>
    </row>
    <row r="846" spans="1:12" ht="12.75">
      <c r="A846"/>
      <c r="L846"/>
    </row>
    <row r="847" spans="1:12" ht="12.75">
      <c r="A847"/>
      <c r="L847"/>
    </row>
    <row r="848" spans="1:12" ht="12.75">
      <c r="A848"/>
      <c r="L848"/>
    </row>
    <row r="849" spans="1:12" ht="12.75">
      <c r="A849"/>
      <c r="L849"/>
    </row>
    <row r="850" spans="1:12" ht="12.75">
      <c r="A850"/>
      <c r="L850"/>
    </row>
    <row r="851" spans="1:12" ht="12.75">
      <c r="A851"/>
      <c r="L851"/>
    </row>
    <row r="852" spans="1:12" ht="12.75">
      <c r="A852"/>
      <c r="L852"/>
    </row>
    <row r="853" spans="1:12" ht="12.75">
      <c r="A853"/>
      <c r="L853"/>
    </row>
    <row r="854" spans="1:12" ht="12.75">
      <c r="A854"/>
      <c r="L854"/>
    </row>
    <row r="855" spans="1:12" ht="12.75">
      <c r="A855"/>
      <c r="L855"/>
    </row>
    <row r="856" spans="1:12" ht="12.75">
      <c r="A856"/>
      <c r="L856"/>
    </row>
    <row r="857" spans="1:12" ht="12.75">
      <c r="A857"/>
      <c r="L857"/>
    </row>
    <row r="858" spans="1:12" ht="12.75">
      <c r="A858"/>
      <c r="L858"/>
    </row>
    <row r="859" spans="1:12" ht="12.75">
      <c r="A859"/>
      <c r="L859"/>
    </row>
    <row r="860" spans="1:12" ht="12.75">
      <c r="A860"/>
      <c r="L860"/>
    </row>
    <row r="861" spans="1:12" ht="12.75">
      <c r="A861"/>
      <c r="L861"/>
    </row>
    <row r="862" spans="1:12" ht="12.75">
      <c r="A862"/>
      <c r="L862"/>
    </row>
    <row r="863" spans="1:12" ht="12.75">
      <c r="A863"/>
      <c r="L863"/>
    </row>
    <row r="864" spans="1:12" ht="12.75">
      <c r="A864"/>
      <c r="L864"/>
    </row>
    <row r="865" spans="1:12" ht="12.75">
      <c r="A865"/>
      <c r="L865"/>
    </row>
    <row r="866" spans="1:12" ht="12.75">
      <c r="A866"/>
      <c r="L866"/>
    </row>
    <row r="867" spans="1:12" ht="12.75">
      <c r="A867"/>
      <c r="L867"/>
    </row>
    <row r="868" spans="1:12" ht="12.75">
      <c r="A868"/>
      <c r="L868"/>
    </row>
    <row r="869" spans="1:12" ht="12.75">
      <c r="A869"/>
      <c r="L869"/>
    </row>
    <row r="870" spans="1:12" ht="12.75">
      <c r="A870"/>
      <c r="L870"/>
    </row>
    <row r="871" spans="1:12" ht="12.75">
      <c r="A871"/>
      <c r="L871"/>
    </row>
    <row r="872" spans="1:12" ht="12.75">
      <c r="A872"/>
      <c r="L872"/>
    </row>
    <row r="873" spans="1:12" ht="12.75">
      <c r="A873"/>
      <c r="L873"/>
    </row>
    <row r="874" spans="1:12" ht="12.75">
      <c r="A874"/>
      <c r="L874"/>
    </row>
    <row r="875" spans="1:12" ht="12.75">
      <c r="A875"/>
      <c r="L875"/>
    </row>
    <row r="876" spans="1:12" ht="12.75">
      <c r="A876"/>
      <c r="L876"/>
    </row>
    <row r="877" spans="1:12" ht="12.75">
      <c r="A877"/>
      <c r="L877"/>
    </row>
    <row r="878" spans="1:12" ht="12.75">
      <c r="A878"/>
      <c r="L878"/>
    </row>
    <row r="879" spans="1:12" ht="12.75">
      <c r="A879"/>
      <c r="L879"/>
    </row>
    <row r="880" spans="1:12" ht="12.75">
      <c r="A880"/>
      <c r="L880"/>
    </row>
    <row r="881" spans="1:12" ht="12.75">
      <c r="A881"/>
      <c r="L881"/>
    </row>
    <row r="882" spans="1:12" ht="12.75">
      <c r="A882"/>
      <c r="L882"/>
    </row>
    <row r="883" spans="1:12" ht="12.75">
      <c r="A883"/>
      <c r="L883"/>
    </row>
    <row r="884" spans="1:12" ht="12.75">
      <c r="A884"/>
      <c r="L884"/>
    </row>
    <row r="885" spans="1:12" ht="12.75">
      <c r="A885"/>
      <c r="L885"/>
    </row>
    <row r="886" spans="1:12" ht="12.75">
      <c r="A886"/>
      <c r="L886"/>
    </row>
    <row r="887" spans="1:12" ht="12.75">
      <c r="A887"/>
      <c r="L887"/>
    </row>
    <row r="888" spans="1:12" ht="12.75">
      <c r="A888"/>
      <c r="L888"/>
    </row>
    <row r="889" spans="1:12" ht="12.75">
      <c r="A889"/>
      <c r="L889"/>
    </row>
    <row r="890" spans="1:12" ht="12.75">
      <c r="A890"/>
      <c r="L890"/>
    </row>
    <row r="891" spans="1:12" ht="12.75">
      <c r="A891"/>
      <c r="L891"/>
    </row>
    <row r="892" spans="1:12" ht="12.75">
      <c r="A892"/>
      <c r="L892"/>
    </row>
    <row r="893" spans="1:12" ht="12.75">
      <c r="A893"/>
      <c r="L893"/>
    </row>
    <row r="894" spans="1:12" ht="12.75">
      <c r="A894"/>
      <c r="L894"/>
    </row>
    <row r="895" spans="1:12" ht="12.75">
      <c r="A895"/>
      <c r="L895"/>
    </row>
    <row r="896" spans="1:12" ht="12.75">
      <c r="A896"/>
      <c r="L896"/>
    </row>
    <row r="897" spans="1:12" ht="12.75">
      <c r="A897"/>
      <c r="L897"/>
    </row>
    <row r="898" spans="1:12" ht="12.75">
      <c r="A898"/>
      <c r="L898"/>
    </row>
    <row r="899" spans="1:12" ht="12.75">
      <c r="A899"/>
      <c r="L899"/>
    </row>
    <row r="900" spans="1:12" ht="12.75">
      <c r="A900"/>
      <c r="L900"/>
    </row>
    <row r="901" spans="1:12" ht="12.75">
      <c r="A901"/>
      <c r="L901"/>
    </row>
    <row r="902" spans="1:12" ht="12.75">
      <c r="A902"/>
      <c r="L902"/>
    </row>
    <row r="903" spans="1:12" ht="12.75">
      <c r="A903"/>
      <c r="L903"/>
    </row>
    <row r="904" spans="1:12" ht="12.75">
      <c r="A904"/>
      <c r="L904"/>
    </row>
    <row r="905" spans="1:12" ht="12.75">
      <c r="A905"/>
      <c r="L905"/>
    </row>
    <row r="906" spans="1:12" ht="12.75">
      <c r="A906"/>
      <c r="L906"/>
    </row>
    <row r="907" spans="1:12" ht="12.75">
      <c r="A907"/>
      <c r="L907"/>
    </row>
    <row r="908" spans="1:12" ht="12.75">
      <c r="A908"/>
      <c r="L908"/>
    </row>
    <row r="909" spans="1:12" ht="12.75">
      <c r="A909"/>
      <c r="L909"/>
    </row>
    <row r="910" spans="1:12" ht="12.75">
      <c r="A910"/>
      <c r="L910"/>
    </row>
    <row r="911" spans="1:12" ht="12.75">
      <c r="A911"/>
      <c r="L911"/>
    </row>
    <row r="912" spans="1:12" ht="12.75">
      <c r="A912"/>
      <c r="L912"/>
    </row>
    <row r="913" spans="1:12" ht="12.75">
      <c r="A913"/>
      <c r="L913"/>
    </row>
    <row r="914" spans="1:12" ht="12.75">
      <c r="A914"/>
      <c r="L914"/>
    </row>
    <row r="915" spans="1:12" ht="12.75">
      <c r="A915"/>
      <c r="L915"/>
    </row>
    <row r="916" spans="1:12" ht="12.75">
      <c r="A916"/>
      <c r="L916"/>
    </row>
    <row r="917" spans="1:12" ht="12.75">
      <c r="A917"/>
      <c r="L917"/>
    </row>
    <row r="918" spans="1:12" ht="12.75">
      <c r="A918"/>
      <c r="L918"/>
    </row>
    <row r="919" spans="1:12" ht="12.75">
      <c r="A919"/>
      <c r="L919"/>
    </row>
    <row r="920" spans="1:12" ht="12.75">
      <c r="A920"/>
      <c r="L920"/>
    </row>
    <row r="921" spans="1:12" ht="12.75">
      <c r="A921"/>
      <c r="L921"/>
    </row>
    <row r="922" spans="1:12" ht="12.75">
      <c r="A922"/>
      <c r="L922"/>
    </row>
    <row r="923" spans="1:12" ht="12.75">
      <c r="A923"/>
      <c r="L923"/>
    </row>
    <row r="924" spans="1:12" ht="12.75">
      <c r="A924"/>
      <c r="L924"/>
    </row>
    <row r="925" spans="1:12" ht="12.75">
      <c r="A925"/>
      <c r="L925"/>
    </row>
    <row r="926" spans="1:12" ht="12.75">
      <c r="A926"/>
      <c r="L926"/>
    </row>
    <row r="927" spans="1:12" ht="12.75">
      <c r="A927"/>
      <c r="L927"/>
    </row>
    <row r="928" spans="1:12" ht="12.75">
      <c r="A928"/>
      <c r="L928"/>
    </row>
    <row r="929" spans="1:12" ht="12.75">
      <c r="A929"/>
      <c r="L929"/>
    </row>
    <row r="930" spans="1:12" ht="12.75">
      <c r="A930"/>
      <c r="L930"/>
    </row>
    <row r="931" spans="1:12" ht="12.75">
      <c r="A931"/>
      <c r="L931"/>
    </row>
    <row r="932" spans="1:12" ht="12.75">
      <c r="A932"/>
      <c r="L932"/>
    </row>
    <row r="933" spans="1:12" ht="12.75">
      <c r="A933"/>
      <c r="L933"/>
    </row>
    <row r="934" spans="1:12" ht="12.75">
      <c r="A934"/>
      <c r="L934"/>
    </row>
    <row r="935" spans="1:12" ht="12.75">
      <c r="A935"/>
      <c r="L935"/>
    </row>
    <row r="936" spans="1:12" ht="12.75">
      <c r="A936"/>
      <c r="L936"/>
    </row>
    <row r="937" spans="1:12" ht="12.75">
      <c r="A937"/>
      <c r="L937"/>
    </row>
    <row r="938" spans="1:12" ht="12.75">
      <c r="A938"/>
      <c r="L938"/>
    </row>
    <row r="939" spans="1:12" ht="12.75">
      <c r="A939"/>
      <c r="L939"/>
    </row>
    <row r="940" spans="1:12" ht="12.75">
      <c r="A940"/>
      <c r="L940"/>
    </row>
    <row r="941" spans="1:12" ht="12.75">
      <c r="A941"/>
      <c r="L941"/>
    </row>
    <row r="942" spans="1:12" ht="12.75">
      <c r="A942"/>
      <c r="L942"/>
    </row>
    <row r="943" spans="1:12" ht="12.75">
      <c r="A943"/>
      <c r="L943"/>
    </row>
    <row r="944" spans="1:12" ht="12.75">
      <c r="A944"/>
      <c r="L944"/>
    </row>
    <row r="945" spans="1:12" ht="12.75">
      <c r="A945"/>
      <c r="L945"/>
    </row>
    <row r="946" spans="1:12" ht="12.75">
      <c r="A946"/>
      <c r="L946"/>
    </row>
    <row r="947" spans="1:12" ht="12.75">
      <c r="A947"/>
      <c r="L947"/>
    </row>
    <row r="948" spans="1:12" ht="12.75">
      <c r="A948"/>
      <c r="L948"/>
    </row>
    <row r="949" spans="1:12" ht="12.75">
      <c r="A949"/>
      <c r="L949"/>
    </row>
    <row r="950" spans="1:12" ht="12.75">
      <c r="A950"/>
      <c r="L950"/>
    </row>
    <row r="951" spans="1:12" ht="12.75">
      <c r="A951"/>
      <c r="L951"/>
    </row>
    <row r="952" spans="1:12" ht="12.75">
      <c r="A952"/>
      <c r="L952"/>
    </row>
    <row r="953" spans="1:12" ht="12.75">
      <c r="A953"/>
      <c r="L953"/>
    </row>
    <row r="954" spans="1:12" ht="12.75">
      <c r="A954"/>
      <c r="L954"/>
    </row>
    <row r="955" spans="1:12" ht="12.75">
      <c r="A955"/>
      <c r="L955"/>
    </row>
    <row r="956" spans="1:12" ht="12.75">
      <c r="A956"/>
      <c r="L956"/>
    </row>
    <row r="957" spans="1:12" ht="12.75">
      <c r="A957"/>
      <c r="L957"/>
    </row>
    <row r="958" spans="1:12" ht="12.75">
      <c r="A958"/>
      <c r="L958"/>
    </row>
    <row r="959" spans="1:12" ht="12.75">
      <c r="A959"/>
      <c r="L959"/>
    </row>
    <row r="960" spans="1:12" ht="12.75">
      <c r="A960"/>
      <c r="L960"/>
    </row>
    <row r="961" spans="1:12" ht="12.75">
      <c r="A961"/>
      <c r="L961"/>
    </row>
    <row r="962" spans="1:12" ht="12.75">
      <c r="A962"/>
      <c r="L962"/>
    </row>
    <row r="963" spans="1:12" ht="12.75">
      <c r="A963"/>
      <c r="L963"/>
    </row>
    <row r="964" spans="1:12" ht="12.75">
      <c r="A964"/>
      <c r="L964"/>
    </row>
    <row r="965" spans="1:12" ht="12.75">
      <c r="A965"/>
      <c r="L965"/>
    </row>
    <row r="966" spans="1:12" ht="12.75">
      <c r="A966"/>
      <c r="L966"/>
    </row>
    <row r="967" spans="1:12" ht="12.75">
      <c r="A967"/>
      <c r="L967"/>
    </row>
    <row r="968" spans="1:12" ht="12.75">
      <c r="A968"/>
      <c r="L968"/>
    </row>
    <row r="969" spans="1:12" ht="12.75">
      <c r="A969"/>
      <c r="L969"/>
    </row>
    <row r="970" spans="1:12" ht="12.75">
      <c r="A970"/>
      <c r="L970"/>
    </row>
    <row r="971" spans="1:12" ht="12.75">
      <c r="A971"/>
      <c r="L971"/>
    </row>
    <row r="972" spans="1:12" ht="12.75">
      <c r="A972"/>
      <c r="L972"/>
    </row>
    <row r="973" spans="1:12" ht="12.75">
      <c r="A973"/>
      <c r="L973"/>
    </row>
    <row r="974" spans="1:12" ht="12.75">
      <c r="A974"/>
      <c r="L974"/>
    </row>
    <row r="975" spans="1:12" ht="12.75">
      <c r="A975"/>
      <c r="L975"/>
    </row>
    <row r="976" spans="1:12" ht="12.75">
      <c r="A976"/>
      <c r="L976"/>
    </row>
    <row r="977" spans="1:12" ht="12.75">
      <c r="A977"/>
      <c r="L977"/>
    </row>
    <row r="978" spans="1:12" ht="12.75">
      <c r="A978"/>
      <c r="L978"/>
    </row>
    <row r="979" spans="1:12" ht="12.75">
      <c r="A979"/>
      <c r="L979"/>
    </row>
    <row r="980" spans="1:12" ht="12.75">
      <c r="A980"/>
      <c r="L980"/>
    </row>
    <row r="981" spans="1:12" ht="12.75">
      <c r="A981"/>
      <c r="L981"/>
    </row>
    <row r="982" spans="1:12" ht="12.75">
      <c r="A982"/>
      <c r="L982"/>
    </row>
    <row r="983" spans="1:12" ht="12.75">
      <c r="A983"/>
      <c r="L983"/>
    </row>
    <row r="984" spans="1:12" ht="12.75">
      <c r="A984"/>
      <c r="L984"/>
    </row>
    <row r="985" spans="1:12" ht="12.75">
      <c r="A985"/>
      <c r="L985"/>
    </row>
    <row r="986" spans="1:12" ht="12.75">
      <c r="A986"/>
      <c r="L986"/>
    </row>
    <row r="987" spans="1:12" ht="12.75">
      <c r="A987"/>
      <c r="L987"/>
    </row>
    <row r="988" spans="1:12" ht="12.75">
      <c r="A988"/>
      <c r="L988"/>
    </row>
    <row r="989" spans="1:12" ht="12.75">
      <c r="A989"/>
      <c r="L989"/>
    </row>
    <row r="990" spans="1:12" ht="12.75">
      <c r="A990"/>
      <c r="L990"/>
    </row>
    <row r="991" spans="1:12" ht="12.75">
      <c r="A991"/>
      <c r="L991"/>
    </row>
    <row r="992" spans="1:12" ht="12.75">
      <c r="A992"/>
      <c r="L992"/>
    </row>
    <row r="993" spans="1:12" ht="12.75">
      <c r="A993"/>
      <c r="L993"/>
    </row>
    <row r="994" spans="1:12" ht="12.75">
      <c r="A994"/>
      <c r="L994"/>
    </row>
    <row r="995" spans="1:12" ht="12.75">
      <c r="A995"/>
      <c r="L995"/>
    </row>
    <row r="996" spans="1:12" ht="12.75">
      <c r="A996"/>
      <c r="L996"/>
    </row>
    <row r="997" spans="1:12" ht="12.75">
      <c r="A997"/>
      <c r="L997"/>
    </row>
    <row r="998" spans="1:12" ht="12.75">
      <c r="A998"/>
      <c r="L998"/>
    </row>
    <row r="999" spans="1:12" ht="12.75">
      <c r="A999"/>
      <c r="L999"/>
    </row>
    <row r="1000" spans="1:12" ht="12.75">
      <c r="A1000"/>
      <c r="L1000"/>
    </row>
    <row r="1001" spans="1:12" ht="12.75">
      <c r="A1001"/>
      <c r="L1001"/>
    </row>
    <row r="1002" spans="1:12" ht="12.75">
      <c r="A1002"/>
      <c r="L1002"/>
    </row>
    <row r="1003" spans="1:12" ht="12.75">
      <c r="A1003"/>
      <c r="L1003"/>
    </row>
    <row r="1004" spans="1:12" ht="12.75">
      <c r="A1004"/>
      <c r="L1004"/>
    </row>
  </sheetData>
  <sheetProtection/>
  <printOptions/>
  <pageMargins left="0.75" right="0.75" top="1" bottom="1" header="0.5" footer="0.5"/>
  <pageSetup horizontalDpi="600" verticalDpi="600" orientation="portrait" r:id="rId4"/>
  <drawing r:id="rId3"/>
  <legacyDrawing r:id="rId2"/>
</worksheet>
</file>

<file path=xl/worksheets/sheet3.xml><?xml version="1.0" encoding="utf-8"?>
<worksheet xmlns="http://schemas.openxmlformats.org/spreadsheetml/2006/main" xmlns:r="http://schemas.openxmlformats.org/officeDocument/2006/relationships">
  <sheetPr codeName="Sheet4"/>
  <dimension ref="A1:I1"/>
  <sheetViews>
    <sheetView zoomScalePageLayoutView="0" workbookViewId="0" topLeftCell="A1">
      <selection activeCell="A1" sqref="A1:I1"/>
    </sheetView>
  </sheetViews>
  <sheetFormatPr defaultColWidth="9.140625" defaultRowHeight="12.75"/>
  <sheetData>
    <row r="1" spans="1:9" ht="225.75" customHeight="1">
      <c r="A1" s="237" t="s">
        <v>240</v>
      </c>
      <c r="B1" s="238"/>
      <c r="C1" s="238"/>
      <c r="D1" s="238"/>
      <c r="E1" s="238"/>
      <c r="F1" s="238"/>
      <c r="G1" s="238"/>
      <c r="H1" s="238"/>
      <c r="I1" s="238"/>
    </row>
  </sheetData>
  <sheetProtection/>
  <mergeCells count="1">
    <mergeCell ref="A1:I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8"/>
  <dimension ref="A1:I93"/>
  <sheetViews>
    <sheetView zoomScalePageLayoutView="0" workbookViewId="0" topLeftCell="A1">
      <selection activeCell="B1" sqref="B1"/>
    </sheetView>
  </sheetViews>
  <sheetFormatPr defaultColWidth="9.140625" defaultRowHeight="12.75"/>
  <cols>
    <col min="1" max="1" width="59.28125" style="0" customWidth="1"/>
    <col min="2" max="2" width="17.8515625" style="0" customWidth="1"/>
    <col min="3" max="3" width="19.140625" style="0" customWidth="1"/>
    <col min="4" max="4" width="17.7109375" style="171" customWidth="1"/>
    <col min="5" max="5" width="28.28125" style="171" customWidth="1"/>
  </cols>
  <sheetData>
    <row r="1" spans="1:5" ht="21" thickBot="1">
      <c r="A1" s="55" t="s">
        <v>263</v>
      </c>
      <c r="B1" s="78"/>
      <c r="C1" s="104"/>
      <c r="D1" s="150"/>
      <c r="E1" s="151"/>
    </row>
    <row r="2" spans="1:5" ht="48.75" customHeight="1">
      <c r="A2" s="241" t="s">
        <v>264</v>
      </c>
      <c r="B2" s="242"/>
      <c r="C2" s="243"/>
      <c r="D2" s="150"/>
      <c r="E2" s="151"/>
    </row>
    <row r="3" spans="1:5" ht="18">
      <c r="A3" s="244" t="s">
        <v>138</v>
      </c>
      <c r="B3" s="245"/>
      <c r="C3" s="246"/>
      <c r="D3" s="150"/>
      <c r="E3" s="151"/>
    </row>
    <row r="4" spans="1:9" ht="12.75">
      <c r="A4" s="92" t="s">
        <v>140</v>
      </c>
      <c r="B4" s="93" t="s">
        <v>111</v>
      </c>
      <c r="C4" s="96"/>
      <c r="D4" s="152"/>
      <c r="E4" s="151"/>
      <c r="I4" t="s">
        <v>111</v>
      </c>
    </row>
    <row r="5" spans="1:9" ht="12.75">
      <c r="A5" s="14" t="s">
        <v>141</v>
      </c>
      <c r="B5" s="94" t="s">
        <v>111</v>
      </c>
      <c r="C5" s="96"/>
      <c r="D5" s="152"/>
      <c r="E5" s="151"/>
      <c r="I5" t="s">
        <v>88</v>
      </c>
    </row>
    <row r="6" spans="1:5" ht="12.75">
      <c r="A6" s="29" t="s">
        <v>142</v>
      </c>
      <c r="B6" s="94" t="s">
        <v>111</v>
      </c>
      <c r="C6" s="96"/>
      <c r="D6" s="152"/>
      <c r="E6" s="151"/>
    </row>
    <row r="7" spans="1:5" ht="25.5">
      <c r="A7" s="26" t="s">
        <v>143</v>
      </c>
      <c r="B7" s="79" t="s">
        <v>147</v>
      </c>
      <c r="C7" s="66" t="s">
        <v>149</v>
      </c>
      <c r="D7" s="153" t="s">
        <v>39</v>
      </c>
      <c r="E7" s="151"/>
    </row>
    <row r="8" spans="1:5" ht="12.75">
      <c r="A8" s="11" t="s">
        <v>145</v>
      </c>
      <c r="B8" s="95">
        <v>750000000</v>
      </c>
      <c r="C8" s="97">
        <f>365/2</f>
        <v>182.5</v>
      </c>
      <c r="D8" s="154" t="s">
        <v>150</v>
      </c>
      <c r="E8" s="151"/>
    </row>
    <row r="9" spans="1:5" ht="12.75">
      <c r="A9" s="13" t="s">
        <v>144</v>
      </c>
      <c r="B9" s="95">
        <v>30000000</v>
      </c>
      <c r="C9" s="97">
        <v>7</v>
      </c>
      <c r="D9" s="154" t="s">
        <v>148</v>
      </c>
      <c r="E9" s="151"/>
    </row>
    <row r="10" spans="1:5" ht="12.75">
      <c r="A10" s="13" t="s">
        <v>146</v>
      </c>
      <c r="B10" s="95">
        <v>1000000</v>
      </c>
      <c r="C10" s="98">
        <v>1</v>
      </c>
      <c r="D10" s="154" t="s">
        <v>162</v>
      </c>
      <c r="E10" s="151"/>
    </row>
    <row r="11" spans="1:5" ht="12.75">
      <c r="A11" s="14" t="s">
        <v>190</v>
      </c>
      <c r="B11" s="190">
        <v>0.1</v>
      </c>
      <c r="C11" s="96"/>
      <c r="D11" s="152"/>
      <c r="E11" s="151"/>
    </row>
    <row r="12" spans="1:5" ht="12.75">
      <c r="A12" s="25" t="s">
        <v>241</v>
      </c>
      <c r="B12" s="69"/>
      <c r="C12" s="191">
        <f>+((B8*(1/C8))+(B9*(1/C9))+(B10*(1/C10)))/1000000</f>
        <v>9.395303326810176</v>
      </c>
      <c r="D12" s="152"/>
      <c r="E12" s="151"/>
    </row>
    <row r="13" spans="1:5" ht="18">
      <c r="A13" s="244" t="s">
        <v>139</v>
      </c>
      <c r="B13" s="245"/>
      <c r="C13" s="246"/>
      <c r="D13" s="150"/>
      <c r="E13" s="151"/>
    </row>
    <row r="14" spans="1:5" ht="12.75">
      <c r="A14" s="4"/>
      <c r="B14" s="70"/>
      <c r="C14" s="70"/>
      <c r="D14" s="155"/>
      <c r="E14" s="155"/>
    </row>
    <row r="15" spans="1:5" ht="12.75">
      <c r="A15" s="172" t="s">
        <v>214</v>
      </c>
      <c r="B15" s="70"/>
      <c r="C15" s="70"/>
      <c r="D15" s="155"/>
      <c r="E15" s="155"/>
    </row>
    <row r="16" spans="1:5" ht="25.5">
      <c r="A16" s="5" t="s">
        <v>54</v>
      </c>
      <c r="B16" s="66" t="s">
        <v>60</v>
      </c>
      <c r="C16" s="66" t="s">
        <v>63</v>
      </c>
      <c r="D16" s="153" t="s">
        <v>67</v>
      </c>
      <c r="E16" s="153" t="s">
        <v>39</v>
      </c>
    </row>
    <row r="17" spans="1:5" ht="12.75">
      <c r="A17" s="247" t="s">
        <v>215</v>
      </c>
      <c r="B17" s="248"/>
      <c r="C17" s="249"/>
      <c r="D17" s="153"/>
      <c r="E17" s="153"/>
    </row>
    <row r="18" spans="1:5" ht="25.5">
      <c r="A18" s="106" t="s">
        <v>211</v>
      </c>
      <c r="B18" s="143">
        <v>200</v>
      </c>
      <c r="C18" s="99"/>
      <c r="D18" s="156"/>
      <c r="E18" s="155"/>
    </row>
    <row r="19" spans="1:5" ht="12.75">
      <c r="A19" s="106" t="s">
        <v>61</v>
      </c>
      <c r="B19" s="144">
        <v>1</v>
      </c>
      <c r="C19" s="99"/>
      <c r="D19" s="156"/>
      <c r="E19" s="155"/>
    </row>
    <row r="20" spans="1:5" ht="12.75">
      <c r="A20" s="27" t="s">
        <v>93</v>
      </c>
      <c r="B20" s="145">
        <f>B19*B18</f>
        <v>200</v>
      </c>
      <c r="C20" s="99"/>
      <c r="D20" s="156"/>
      <c r="E20" s="155"/>
    </row>
    <row r="21" spans="1:5" ht="12.75">
      <c r="A21" s="106" t="s">
        <v>62</v>
      </c>
      <c r="B21" s="146">
        <v>60</v>
      </c>
      <c r="C21" s="99"/>
      <c r="D21" s="156"/>
      <c r="E21" s="155"/>
    </row>
    <row r="22" spans="1:5" ht="12.75">
      <c r="A22" s="106" t="s">
        <v>231</v>
      </c>
      <c r="B22" s="143">
        <v>2000</v>
      </c>
      <c r="C22" s="99"/>
      <c r="D22" s="156"/>
      <c r="E22" s="155"/>
    </row>
    <row r="23" spans="1:5" ht="12.75">
      <c r="A23" s="1"/>
      <c r="D23" s="157"/>
      <c r="E23" s="157"/>
    </row>
    <row r="24" spans="1:5" ht="25.5">
      <c r="A24" s="105" t="s">
        <v>213</v>
      </c>
      <c r="B24" s="100"/>
      <c r="C24" s="189">
        <v>1</v>
      </c>
      <c r="D24" s="157"/>
      <c r="E24" s="157"/>
    </row>
    <row r="25" spans="1:5" ht="12.75">
      <c r="A25" s="105" t="s">
        <v>94</v>
      </c>
      <c r="B25" s="71"/>
      <c r="C25" s="103">
        <v>1</v>
      </c>
      <c r="D25" s="157"/>
      <c r="E25" s="157"/>
    </row>
    <row r="26" spans="1:5" ht="25.5">
      <c r="A26" s="107" t="s">
        <v>216</v>
      </c>
      <c r="B26" s="101">
        <v>0.05</v>
      </c>
      <c r="C26" s="188">
        <f>1/7</f>
        <v>0.14285714285714285</v>
      </c>
      <c r="D26" s="156"/>
      <c r="E26" s="155" t="s">
        <v>66</v>
      </c>
    </row>
    <row r="27" spans="1:5" ht="38.25">
      <c r="A27" s="105" t="s">
        <v>212</v>
      </c>
      <c r="B27" s="102"/>
      <c r="C27" s="188">
        <v>1</v>
      </c>
      <c r="D27" s="156">
        <f>+(C27*29937)/1000000</f>
        <v>0.029937</v>
      </c>
      <c r="E27" s="155" t="s">
        <v>191</v>
      </c>
    </row>
    <row r="28" spans="4:5" ht="12.75">
      <c r="D28" s="156"/>
      <c r="E28" s="155"/>
    </row>
    <row r="29" spans="1:5" s="65" customFormat="1" ht="12.75" hidden="1">
      <c r="A29" s="110"/>
      <c r="B29" s="111"/>
      <c r="C29" s="112"/>
      <c r="D29" s="156"/>
      <c r="E29" s="155"/>
    </row>
    <row r="30" spans="1:5" s="65" customFormat="1" ht="12.75" hidden="1">
      <c r="A30" s="239" t="s">
        <v>217</v>
      </c>
      <c r="B30" s="240"/>
      <c r="C30" s="240"/>
      <c r="D30" s="156"/>
      <c r="E30" s="155"/>
    </row>
    <row r="31" spans="1:5" s="65" customFormat="1" ht="12.75" hidden="1">
      <c r="A31" s="113" t="s">
        <v>95</v>
      </c>
      <c r="B31" s="114">
        <f>3100+3000</f>
        <v>6100</v>
      </c>
      <c r="C31" s="115">
        <f>1440/B21</f>
        <v>24</v>
      </c>
      <c r="D31" s="156">
        <f>C31*B31/1000000</f>
        <v>0.1464</v>
      </c>
      <c r="E31" s="155"/>
    </row>
    <row r="32" spans="1:5" s="65" customFormat="1" ht="12.75" hidden="1">
      <c r="A32" s="113" t="s">
        <v>96</v>
      </c>
      <c r="B32" s="113">
        <v>200</v>
      </c>
      <c r="C32" s="91">
        <f>+C31-C24</f>
        <v>23</v>
      </c>
      <c r="D32" s="156">
        <f>C32*B32/1000000</f>
        <v>0.0046</v>
      </c>
      <c r="E32" s="155"/>
    </row>
    <row r="33" spans="1:5" s="65" customFormat="1" ht="12.75" hidden="1">
      <c r="A33" s="113" t="s">
        <v>98</v>
      </c>
      <c r="B33" s="114">
        <v>27000</v>
      </c>
      <c r="C33" s="115">
        <f>+C24</f>
        <v>1</v>
      </c>
      <c r="D33" s="156">
        <f>C33*B33/1000000*C24</f>
        <v>0.027</v>
      </c>
      <c r="E33" s="155" t="s">
        <v>97</v>
      </c>
    </row>
    <row r="34" spans="1:5" s="65" customFormat="1" ht="25.5" hidden="1">
      <c r="A34" s="113" t="s">
        <v>99</v>
      </c>
      <c r="B34" s="114">
        <v>27000</v>
      </c>
      <c r="C34" s="115"/>
      <c r="D34" s="156">
        <f>(B20*C26*B34/1000000)*B26</f>
        <v>0.03857142857142857</v>
      </c>
      <c r="E34" s="155" t="s">
        <v>100</v>
      </c>
    </row>
    <row r="35" spans="1:5" s="65" customFormat="1" ht="12.75" hidden="1">
      <c r="A35" s="113" t="s">
        <v>64</v>
      </c>
      <c r="B35" s="114">
        <v>4500</v>
      </c>
      <c r="C35" s="115">
        <v>1</v>
      </c>
      <c r="D35" s="158">
        <f>C35*B35/1000000</f>
        <v>0.0045</v>
      </c>
      <c r="E35" s="155" t="s">
        <v>31</v>
      </c>
    </row>
    <row r="36" spans="1:5" s="65" customFormat="1" ht="12.75" hidden="1">
      <c r="A36" s="113" t="s">
        <v>65</v>
      </c>
      <c r="B36" s="114">
        <v>7700</v>
      </c>
      <c r="C36" s="115">
        <v>1</v>
      </c>
      <c r="D36" s="158">
        <f>C36*B36/1000000</f>
        <v>0.0077</v>
      </c>
      <c r="E36" s="155"/>
    </row>
    <row r="37" spans="1:5" s="65" customFormat="1" ht="12.75" hidden="1">
      <c r="A37" s="113"/>
      <c r="B37" s="114"/>
      <c r="C37" s="115"/>
      <c r="D37" s="159">
        <f>SUM(D31:D36)</f>
        <v>0.22877142857142857</v>
      </c>
      <c r="E37" s="155"/>
    </row>
    <row r="38" spans="1:5" s="65" customFormat="1" ht="12.75" hidden="1">
      <c r="A38" s="113"/>
      <c r="B38" s="114"/>
      <c r="C38" s="115"/>
      <c r="D38" s="159"/>
      <c r="E38" s="155"/>
    </row>
    <row r="39" spans="1:5" s="65" customFormat="1" ht="25.5" hidden="1">
      <c r="A39" s="113" t="s">
        <v>106</v>
      </c>
      <c r="B39" s="114">
        <v>27000</v>
      </c>
      <c r="C39" s="115">
        <f>+C33</f>
        <v>1</v>
      </c>
      <c r="D39" s="159">
        <f>C39*B39/1000000*C27*C25</f>
        <v>0.027</v>
      </c>
      <c r="E39" s="155" t="s">
        <v>100</v>
      </c>
    </row>
    <row r="40" spans="1:5" s="65" customFormat="1" ht="25.5" hidden="1">
      <c r="A40" s="113" t="s">
        <v>101</v>
      </c>
      <c r="B40" s="114">
        <v>27000</v>
      </c>
      <c r="C40" s="115"/>
      <c r="D40" s="159">
        <f>(C26*B20*B40/1000000)*B26</f>
        <v>0.03857142857142857</v>
      </c>
      <c r="E40" s="155" t="s">
        <v>102</v>
      </c>
    </row>
    <row r="41" spans="1:5" s="65" customFormat="1" ht="12.75" hidden="1">
      <c r="A41" s="113"/>
      <c r="B41" s="114"/>
      <c r="C41" s="115"/>
      <c r="D41" s="159"/>
      <c r="E41" s="155"/>
    </row>
    <row r="42" spans="1:5" s="65" customFormat="1" ht="12.75" hidden="1">
      <c r="A42" s="113" t="s">
        <v>103</v>
      </c>
      <c r="B42" s="114">
        <v>8000</v>
      </c>
      <c r="C42" s="115"/>
      <c r="D42" s="159">
        <f>B42*C24/1000000</f>
        <v>0.008</v>
      </c>
      <c r="E42" s="155" t="s">
        <v>97</v>
      </c>
    </row>
    <row r="43" spans="1:5" s="65" customFormat="1" ht="12.75" hidden="1">
      <c r="A43" s="113" t="s">
        <v>104</v>
      </c>
      <c r="B43" s="114">
        <v>8000</v>
      </c>
      <c r="C43" s="115"/>
      <c r="D43" s="159">
        <f>(B43*C26*B20/1000000)*B26</f>
        <v>0.01142857142857143</v>
      </c>
      <c r="E43" s="155" t="s">
        <v>105</v>
      </c>
    </row>
    <row r="44" spans="1:5" s="65" customFormat="1" ht="12.75" hidden="1">
      <c r="A44" s="110"/>
      <c r="B44" s="111"/>
      <c r="C44" s="116"/>
      <c r="D44" s="156">
        <f>SUM(D39:D43)</f>
        <v>0.08499999999999999</v>
      </c>
      <c r="E44" s="155"/>
    </row>
    <row r="45" spans="1:5" ht="12.75">
      <c r="A45" s="5" t="s">
        <v>71</v>
      </c>
      <c r="B45" s="108"/>
      <c r="C45" s="109"/>
      <c r="D45" s="155"/>
      <c r="E45" s="156"/>
    </row>
    <row r="46" spans="1:5" ht="25.5">
      <c r="A46" s="5" t="s">
        <v>54</v>
      </c>
      <c r="B46" s="66" t="s">
        <v>60</v>
      </c>
      <c r="C46" s="66" t="s">
        <v>63</v>
      </c>
      <c r="D46" s="153" t="s">
        <v>67</v>
      </c>
      <c r="E46" s="153" t="s">
        <v>39</v>
      </c>
    </row>
    <row r="47" spans="1:5" ht="12.75">
      <c r="A47" s="12" t="s">
        <v>68</v>
      </c>
      <c r="B47" s="67">
        <v>11956</v>
      </c>
      <c r="C47" s="182"/>
      <c r="D47" s="160"/>
      <c r="E47" s="161"/>
    </row>
    <row r="48" spans="1:5" ht="12.75">
      <c r="A48" s="74" t="s">
        <v>27</v>
      </c>
      <c r="B48" s="133">
        <v>0.45</v>
      </c>
      <c r="C48" s="182"/>
      <c r="D48" s="160"/>
      <c r="E48" s="161" t="s">
        <v>151</v>
      </c>
    </row>
    <row r="49" spans="1:5" ht="12.75">
      <c r="A49" s="12" t="s">
        <v>69</v>
      </c>
      <c r="B49" s="67">
        <f>B47*(1-B48)</f>
        <v>6575.8</v>
      </c>
      <c r="C49" s="182">
        <v>1</v>
      </c>
      <c r="D49" s="162">
        <f>B49/1000000</f>
        <v>0.006575800000000001</v>
      </c>
      <c r="E49" s="161" t="s">
        <v>30</v>
      </c>
    </row>
    <row r="50" spans="1:5" ht="12.75">
      <c r="A50" s="12"/>
      <c r="B50" s="67"/>
      <c r="C50" s="182"/>
      <c r="D50" s="151"/>
      <c r="E50" s="161"/>
    </row>
    <row r="51" spans="1:5" ht="12.75">
      <c r="A51" s="124" t="s">
        <v>252</v>
      </c>
      <c r="B51" s="193">
        <v>0.1</v>
      </c>
      <c r="C51" s="182"/>
      <c r="D51" s="151"/>
      <c r="E51" s="161"/>
    </row>
    <row r="52" spans="1:5" ht="12.75">
      <c r="A52" s="178"/>
      <c r="B52" s="134"/>
      <c r="C52" s="182"/>
      <c r="D52" s="151"/>
      <c r="E52" s="161"/>
    </row>
    <row r="53" spans="1:5" ht="12.75">
      <c r="A53" s="124" t="s">
        <v>221</v>
      </c>
      <c r="B53" s="135">
        <v>140000</v>
      </c>
      <c r="C53" s="183">
        <v>0.2</v>
      </c>
      <c r="D53" s="151">
        <f>C53*B53/1000000</f>
        <v>0.028</v>
      </c>
      <c r="E53" s="151" t="s">
        <v>72</v>
      </c>
    </row>
    <row r="54" spans="1:5" ht="12.75">
      <c r="A54" s="124" t="s">
        <v>222</v>
      </c>
      <c r="B54" s="135">
        <v>6000</v>
      </c>
      <c r="C54" s="183">
        <v>1</v>
      </c>
      <c r="D54" s="151">
        <f>C54*B54/1000000</f>
        <v>0.006</v>
      </c>
      <c r="E54" s="151" t="s">
        <v>30</v>
      </c>
    </row>
    <row r="55" spans="1:5" s="119" customFormat="1" ht="12.75" hidden="1">
      <c r="A55" s="118" t="s">
        <v>28</v>
      </c>
      <c r="B55" s="136">
        <v>0.5</v>
      </c>
      <c r="C55" s="184"/>
      <c r="D55" s="151"/>
      <c r="E55" s="163" t="str">
        <f>"Compressed size is "&amp;B55&amp;" times the original"</f>
        <v>Compressed size is 0.5 times the original</v>
      </c>
    </row>
    <row r="56" spans="1:5" s="119" customFormat="1" ht="12.75" hidden="1">
      <c r="A56" s="120" t="s">
        <v>73</v>
      </c>
      <c r="B56" s="137"/>
      <c r="C56" s="184"/>
      <c r="D56" s="151">
        <f>(((B53*B51*C53)*B55)+((B54*C54*B55)+3700))/1000000</f>
        <v>0.0081</v>
      </c>
      <c r="E56" s="151"/>
    </row>
    <row r="57" spans="1:5" s="119" customFormat="1" ht="12.75" hidden="1">
      <c r="A57" s="121" t="s">
        <v>76</v>
      </c>
      <c r="B57" s="138"/>
      <c r="C57" s="185"/>
      <c r="D57" s="164">
        <f>D56/B55</f>
        <v>0.0162</v>
      </c>
      <c r="E57" s="164"/>
    </row>
    <row r="58" spans="1:5" s="123" customFormat="1" ht="12.75">
      <c r="A58" s="122"/>
      <c r="B58" s="139"/>
      <c r="C58" s="186"/>
      <c r="D58" s="165"/>
      <c r="E58" s="165"/>
    </row>
    <row r="59" spans="1:5" ht="12.75">
      <c r="A59" s="124" t="s">
        <v>223</v>
      </c>
      <c r="B59" s="140">
        <v>27000</v>
      </c>
      <c r="C59" s="183">
        <v>1</v>
      </c>
      <c r="D59" s="151">
        <f>C59*B59/1000000</f>
        <v>0.027</v>
      </c>
      <c r="E59" s="151" t="s">
        <v>30</v>
      </c>
    </row>
    <row r="60" spans="1:5" ht="12.75">
      <c r="A60" s="124" t="s">
        <v>224</v>
      </c>
      <c r="B60" s="140">
        <v>1000000</v>
      </c>
      <c r="C60" s="183">
        <f>1/5</f>
        <v>0.2</v>
      </c>
      <c r="D60" s="151">
        <f>C60*B60/1000000</f>
        <v>0.2</v>
      </c>
      <c r="E60" s="151" t="s">
        <v>72</v>
      </c>
    </row>
    <row r="61" spans="1:5" s="119" customFormat="1" ht="12.75" hidden="1">
      <c r="A61" s="118" t="s">
        <v>29</v>
      </c>
      <c r="B61" s="136">
        <f>1-50%</f>
        <v>0.5</v>
      </c>
      <c r="C61" s="187"/>
      <c r="D61" s="151"/>
      <c r="E61" s="163" t="str">
        <f>"Compressed size is "&amp;B61&amp;" times the original"</f>
        <v>Compressed size is 0.5 times the original</v>
      </c>
    </row>
    <row r="62" spans="1:5" s="119" customFormat="1" ht="12.75" hidden="1">
      <c r="A62" s="120" t="s">
        <v>74</v>
      </c>
      <c r="B62" s="141"/>
      <c r="C62" s="187"/>
      <c r="D62" s="151">
        <f>(B59*C59*B51+B60*C60)*B61/1000000</f>
        <v>0.10135</v>
      </c>
      <c r="E62" s="151"/>
    </row>
    <row r="63" spans="1:5" s="119" customFormat="1" ht="12.75" hidden="1">
      <c r="A63" s="120" t="s">
        <v>77</v>
      </c>
      <c r="B63" s="141"/>
      <c r="C63" s="187"/>
      <c r="D63" s="151">
        <f>D62/B61</f>
        <v>0.2027</v>
      </c>
      <c r="E63" s="151"/>
    </row>
    <row r="64" spans="1:5" ht="12.75">
      <c r="A64" s="124"/>
      <c r="B64" s="142"/>
      <c r="C64" s="183"/>
      <c r="D64" s="151"/>
      <c r="E64" s="151"/>
    </row>
    <row r="65" spans="1:5" s="15" customFormat="1" ht="12.75">
      <c r="A65" s="124" t="s">
        <v>218</v>
      </c>
      <c r="B65" s="135">
        <v>20</v>
      </c>
      <c r="C65" s="183"/>
      <c r="D65" s="151"/>
      <c r="E65" s="151"/>
    </row>
    <row r="66" spans="1:5" ht="12.75">
      <c r="A66" s="124" t="s">
        <v>219</v>
      </c>
      <c r="B66" s="135">
        <v>50000</v>
      </c>
      <c r="C66" s="183">
        <f>1/5</f>
        <v>0.2</v>
      </c>
      <c r="D66" s="151">
        <f>C66*B66*B65/1000000</f>
        <v>0.2</v>
      </c>
      <c r="E66" s="151" t="s">
        <v>72</v>
      </c>
    </row>
    <row r="67" spans="1:5" ht="12.75">
      <c r="A67" s="74" t="s">
        <v>79</v>
      </c>
      <c r="B67" s="173">
        <v>0.3</v>
      </c>
      <c r="C67" s="117"/>
      <c r="D67" s="151"/>
      <c r="E67" s="163" t="str">
        <f>"Compressed size is "&amp;B67&amp;" times the original"</f>
        <v>Compressed size is 0.3 times the original</v>
      </c>
    </row>
    <row r="68" spans="1:5" s="65" customFormat="1" ht="12.75" hidden="1">
      <c r="A68" s="128" t="s">
        <v>75</v>
      </c>
      <c r="B68" s="174"/>
      <c r="C68" s="175"/>
      <c r="D68" s="151">
        <f>D66*B67</f>
        <v>0.06</v>
      </c>
      <c r="E68" s="163"/>
    </row>
    <row r="69" spans="1:5" ht="12.75" hidden="1">
      <c r="A69" s="14" t="s">
        <v>78</v>
      </c>
      <c r="B69" s="176"/>
      <c r="C69" s="126"/>
      <c r="D69" s="151">
        <f>D68/B67</f>
        <v>0.2</v>
      </c>
      <c r="E69" s="163"/>
    </row>
    <row r="70" spans="1:5" ht="12.75" hidden="1">
      <c r="A70" s="127" t="s">
        <v>109</v>
      </c>
      <c r="B70" s="177"/>
      <c r="C70" s="125"/>
      <c r="D70" s="151">
        <f>SUM(D68+D62+D56)</f>
        <v>0.16945</v>
      </c>
      <c r="E70" s="151"/>
    </row>
    <row r="71" spans="1:5" ht="12.75" hidden="1">
      <c r="A71" s="124" t="s">
        <v>185</v>
      </c>
      <c r="B71" s="177"/>
      <c r="C71" s="125"/>
      <c r="D71" s="151">
        <f>+TotalInventorySize*40%+((12000*4)/1000000)</f>
        <v>0.11578</v>
      </c>
      <c r="E71" s="151"/>
    </row>
    <row r="72" spans="1:5" ht="12.75">
      <c r="A72" s="5" t="s">
        <v>80</v>
      </c>
      <c r="B72" s="108"/>
      <c r="C72" s="109"/>
      <c r="D72" s="155"/>
      <c r="E72" s="156"/>
    </row>
    <row r="73" spans="1:5" ht="25.5">
      <c r="A73" s="5" t="s">
        <v>54</v>
      </c>
      <c r="B73" s="66" t="s">
        <v>60</v>
      </c>
      <c r="C73" s="66" t="s">
        <v>63</v>
      </c>
      <c r="D73" s="153" t="s">
        <v>67</v>
      </c>
      <c r="E73" s="153" t="s">
        <v>39</v>
      </c>
    </row>
    <row r="74" spans="1:5" ht="12.75">
      <c r="A74" s="13" t="s">
        <v>220</v>
      </c>
      <c r="B74" s="72">
        <v>135461</v>
      </c>
      <c r="C74" s="182">
        <f>1/5</f>
        <v>0.2</v>
      </c>
      <c r="D74" s="166">
        <f>C74*B74/1000000</f>
        <v>0.0270922</v>
      </c>
      <c r="E74" s="161"/>
    </row>
    <row r="75" spans="1:5" s="132" customFormat="1" ht="12.75" hidden="1">
      <c r="A75" s="129" t="s">
        <v>186</v>
      </c>
      <c r="B75" s="130"/>
      <c r="C75" s="131"/>
      <c r="D75" s="151">
        <f>+MeteringSize*40%+(12000/1000000)</f>
        <v>0.02283688</v>
      </c>
      <c r="E75" s="151"/>
    </row>
    <row r="76" spans="1:5" s="65" customFormat="1" ht="12.75" hidden="1">
      <c r="A76" s="147" t="s">
        <v>81</v>
      </c>
      <c r="B76" s="148"/>
      <c r="C76" s="149"/>
      <c r="D76" s="155"/>
      <c r="E76" s="156"/>
    </row>
    <row r="77" spans="1:5" ht="25.5" hidden="1">
      <c r="A77" s="5" t="s">
        <v>54</v>
      </c>
      <c r="B77" s="66" t="s">
        <v>60</v>
      </c>
      <c r="C77" s="79" t="s">
        <v>63</v>
      </c>
      <c r="D77" s="153" t="s">
        <v>67</v>
      </c>
      <c r="E77" s="153" t="s">
        <v>39</v>
      </c>
    </row>
    <row r="78" spans="1:5" ht="12.75" hidden="1">
      <c r="A78" s="11" t="s">
        <v>85</v>
      </c>
      <c r="B78" s="67">
        <f>+B8</f>
        <v>750000000</v>
      </c>
      <c r="C78" s="81">
        <f>1/$C$8</f>
        <v>0.005479452054794521</v>
      </c>
      <c r="D78" s="151">
        <f>(B78*C78)/1000000</f>
        <v>4.109589041095891</v>
      </c>
      <c r="E78" s="151" t="s">
        <v>135</v>
      </c>
    </row>
    <row r="79" spans="1:5" ht="12.75" hidden="1">
      <c r="A79" s="13" t="s">
        <v>86</v>
      </c>
      <c r="B79" s="67">
        <f>+B9</f>
        <v>30000000</v>
      </c>
      <c r="C79" s="81">
        <f>1/$C$9</f>
        <v>0.14285714285714285</v>
      </c>
      <c r="D79" s="151">
        <f>(B79*C79)/1000000</f>
        <v>4.285714285714286</v>
      </c>
      <c r="E79" s="151" t="s">
        <v>87</v>
      </c>
    </row>
    <row r="80" spans="1:5" ht="12.75" hidden="1">
      <c r="A80" s="13" t="s">
        <v>136</v>
      </c>
      <c r="B80" s="67">
        <f>+B10</f>
        <v>1000000</v>
      </c>
      <c r="C80" s="81">
        <f>1/$C$10</f>
        <v>1</v>
      </c>
      <c r="D80" s="151">
        <f>(B80*C80)/1000000</f>
        <v>1</v>
      </c>
      <c r="E80" s="151" t="s">
        <v>137</v>
      </c>
    </row>
    <row r="81" spans="1:5" ht="12.75" hidden="1">
      <c r="A81" s="13" t="s">
        <v>187</v>
      </c>
      <c r="B81" s="67">
        <f>20854*5</f>
        <v>104270</v>
      </c>
      <c r="C81" s="81"/>
      <c r="D81" s="151"/>
      <c r="E81" s="151"/>
    </row>
    <row r="82" spans="1:5" ht="12.75" hidden="1">
      <c r="A82" s="12" t="s">
        <v>18</v>
      </c>
      <c r="B82" s="72">
        <v>5261</v>
      </c>
      <c r="C82" s="80">
        <v>10</v>
      </c>
      <c r="D82" s="151">
        <f>C82*B82/1000000</f>
        <v>0.05261</v>
      </c>
      <c r="E82" s="161" t="s">
        <v>30</v>
      </c>
    </row>
    <row r="83" spans="1:5" ht="12.75" hidden="1">
      <c r="A83" s="74" t="s">
        <v>82</v>
      </c>
      <c r="B83" s="75">
        <v>0.3</v>
      </c>
      <c r="C83" s="80"/>
      <c r="D83" s="151"/>
      <c r="E83" s="161"/>
    </row>
    <row r="84" spans="1:5" ht="12.75" hidden="1">
      <c r="A84" s="12" t="s">
        <v>83</v>
      </c>
      <c r="B84" s="72"/>
      <c r="C84" s="80"/>
      <c r="D84" s="166">
        <f>SUM(D78:D82)</f>
        <v>9.447913326810175</v>
      </c>
      <c r="E84" s="161"/>
    </row>
    <row r="85" spans="1:5" ht="12.75" hidden="1">
      <c r="A85" s="12" t="s">
        <v>84</v>
      </c>
      <c r="B85" s="68"/>
      <c r="C85" s="81"/>
      <c r="D85" s="166">
        <f>SUM(D78:D80)*(1-B83)+D82+(B81*(C78+C79+C80)/1000000)</f>
        <v>6.749059385518589</v>
      </c>
      <c r="E85" s="151"/>
    </row>
    <row r="86" spans="1:5" ht="12.75" hidden="1">
      <c r="A86" s="28"/>
      <c r="B86" s="73"/>
      <c r="C86" s="82"/>
      <c r="D86" s="166"/>
      <c r="E86" s="151"/>
    </row>
    <row r="87" spans="1:5" ht="12.75" hidden="1">
      <c r="A87" s="85" t="s">
        <v>194</v>
      </c>
      <c r="B87" s="84">
        <v>41259</v>
      </c>
      <c r="C87" s="84">
        <v>4</v>
      </c>
      <c r="D87" s="167">
        <f>+C87*B87/1000000+CollEvalUpdate+OfferInfoFile</f>
        <v>6.345093142857142</v>
      </c>
      <c r="E87" s="168"/>
    </row>
    <row r="88" spans="1:5" ht="25.5" hidden="1">
      <c r="A88" s="83"/>
      <c r="B88" s="83"/>
      <c r="C88" s="83"/>
      <c r="D88" s="169">
        <f>+((B22*21577)/7)/1000000</f>
        <v>6.164857142857143</v>
      </c>
      <c r="E88" s="170" t="s">
        <v>192</v>
      </c>
    </row>
    <row r="89" spans="1:5" ht="12.75" hidden="1">
      <c r="A89" s="83"/>
      <c r="B89" s="83"/>
      <c r="C89" s="83"/>
      <c r="D89" s="169">
        <f>15200/1000000</f>
        <v>0.0152</v>
      </c>
      <c r="E89" s="170" t="s">
        <v>193</v>
      </c>
    </row>
    <row r="90" spans="1:5" ht="12.75" hidden="1">
      <c r="A90" s="85" t="s">
        <v>130</v>
      </c>
      <c r="B90" s="85" t="s">
        <v>70</v>
      </c>
      <c r="C90" s="85"/>
      <c r="D90" s="170"/>
      <c r="E90" s="86"/>
    </row>
    <row r="91" spans="1:5" ht="25.5" hidden="1">
      <c r="A91" s="87" t="s">
        <v>59</v>
      </c>
      <c r="B91" s="86"/>
      <c r="C91" s="86"/>
      <c r="D91" s="170"/>
      <c r="E91" s="170" t="s">
        <v>58</v>
      </c>
    </row>
    <row r="92" spans="1:5" ht="25.5" hidden="1">
      <c r="A92" s="87" t="s">
        <v>55</v>
      </c>
      <c r="B92" s="88" t="s">
        <v>56</v>
      </c>
      <c r="C92" s="88"/>
      <c r="D92" s="170"/>
      <c r="E92" s="170" t="s">
        <v>57</v>
      </c>
    </row>
    <row r="93" spans="1:5" ht="12.75">
      <c r="A93" s="87" t="s">
        <v>32</v>
      </c>
      <c r="B93" s="88"/>
      <c r="C93" s="88"/>
      <c r="D93" s="170"/>
      <c r="E93" s="84"/>
    </row>
    <row r="99" ht="12.75"/>
    <row r="100" ht="12.75"/>
    <row r="101" ht="12.75"/>
  </sheetData>
  <sheetProtection password="E55A" sheet="1" selectLockedCells="1"/>
  <protectedRanges>
    <protectedRange password="C4E4" sqref="B90:C93 B3:C22 B24:C27 B29:C87" name="Range1"/>
  </protectedRanges>
  <mergeCells count="5">
    <mergeCell ref="A30:C30"/>
    <mergeCell ref="A2:C2"/>
    <mergeCell ref="A3:C3"/>
    <mergeCell ref="A13:C13"/>
    <mergeCell ref="A17:C17"/>
  </mergeCells>
  <dataValidations count="1">
    <dataValidation type="list" allowBlank="1" showInputMessage="1" showErrorMessage="1" sqref="B4:B6">
      <formula1>$I$4:$I$5</formula1>
    </dataValidation>
  </dataValidations>
  <printOptions/>
  <pageMargins left="0.75" right="0.75" top="1" bottom="1" header="0.5" footer="0.5"/>
  <pageSetup horizontalDpi="600" verticalDpi="600" orientation="portrait" r:id="rId4"/>
  <drawing r:id="rId3"/>
  <legacyDrawing r:id="rId2"/>
</worksheet>
</file>

<file path=xl/worksheets/sheet5.xml><?xml version="1.0" encoding="utf-8"?>
<worksheet xmlns="http://schemas.openxmlformats.org/spreadsheetml/2006/main" xmlns:r="http://schemas.openxmlformats.org/officeDocument/2006/relationships">
  <sheetPr codeName="Sheet2"/>
  <dimension ref="A1:A1"/>
  <sheetViews>
    <sheetView showGridLines="0" zoomScalePageLayoutView="0" workbookViewId="0" topLeftCell="A1">
      <selection activeCell="A1" sqref="A1"/>
    </sheetView>
  </sheetViews>
  <sheetFormatPr defaultColWidth="13.7109375" defaultRowHeight="12.75"/>
  <cols>
    <col min="1" max="1" width="13.7109375" style="0" customWidth="1"/>
    <col min="2" max="2" width="33.421875" style="195" customWidth="1"/>
    <col min="3" max="3" width="79.7109375" style="196" customWidth="1"/>
  </cols>
  <sheetData/>
  <sheetProtection/>
  <printOptions/>
  <pageMargins left="0.75" right="0.75" top="1" bottom="1" header="0.5" footer="0.5"/>
  <pageSetup horizontalDpi="600" verticalDpi="600" orientation="landscape" r:id="rId1"/>
  <headerFooter alignWithMargins="0">
    <oddHeader>&amp;C&amp;F</oddHeader>
    <oddFooter>&amp;L&amp;BMicrosoft Corporation Confidential&amp;B&amp;C&amp;D&amp;RPage &amp;P</oddFooter>
  </headerFooter>
</worksheet>
</file>

<file path=xl/worksheets/sheet6.xml><?xml version="1.0" encoding="utf-8"?>
<worksheet xmlns="http://schemas.openxmlformats.org/spreadsheetml/2006/main" xmlns:r="http://schemas.openxmlformats.org/officeDocument/2006/relationships">
  <sheetPr codeName="Sheet9">
    <pageSetUpPr fitToPage="1"/>
  </sheetPr>
  <dimension ref="A1:P26"/>
  <sheetViews>
    <sheetView zoomScale="75" zoomScaleNormal="75" zoomScalePageLayoutView="0" workbookViewId="0" topLeftCell="A1">
      <selection activeCell="A1" sqref="A1"/>
    </sheetView>
  </sheetViews>
  <sheetFormatPr defaultColWidth="16.7109375" defaultRowHeight="12.75"/>
  <cols>
    <col min="1" max="1" width="13.140625" style="198" customWidth="1"/>
    <col min="2" max="2" width="12.140625" style="198" customWidth="1"/>
    <col min="3" max="3" width="7.140625" style="198" bestFit="1" customWidth="1"/>
    <col min="4" max="4" width="12.7109375" style="198" bestFit="1" customWidth="1"/>
    <col min="5" max="5" width="13.7109375" style="198" bestFit="1" customWidth="1"/>
    <col min="6" max="6" width="14.57421875" style="198" customWidth="1"/>
    <col min="7" max="7" width="6.28125" style="198" bestFit="1" customWidth="1"/>
    <col min="8" max="8" width="20.00390625" style="198" bestFit="1" customWidth="1"/>
    <col min="9" max="9" width="6.28125" style="198" bestFit="1" customWidth="1"/>
    <col min="10" max="10" width="20.28125" style="198" bestFit="1" customWidth="1"/>
    <col min="11" max="11" width="22.28125" style="198" bestFit="1" customWidth="1"/>
    <col min="12" max="12" width="9.140625" style="198" bestFit="1" customWidth="1"/>
    <col min="13" max="13" width="16.00390625" style="198" bestFit="1" customWidth="1"/>
    <col min="14" max="14" width="22.00390625" style="198" bestFit="1" customWidth="1"/>
    <col min="15" max="15" width="35.140625" style="198" bestFit="1" customWidth="1"/>
    <col min="16" max="16" width="33.421875" style="198" bestFit="1" customWidth="1"/>
    <col min="17" max="16384" width="16.7109375" style="198" customWidth="1"/>
  </cols>
  <sheetData>
    <row r="1" spans="1:16" ht="12.75" customHeight="1">
      <c r="A1" s="197" t="s">
        <v>33</v>
      </c>
      <c r="B1" s="250" t="s">
        <v>34</v>
      </c>
      <c r="C1" s="253"/>
      <c r="D1" s="254" t="s">
        <v>35</v>
      </c>
      <c r="E1" s="254"/>
      <c r="F1" s="254" t="s">
        <v>36</v>
      </c>
      <c r="G1" s="254"/>
      <c r="H1" s="250" t="s">
        <v>37</v>
      </c>
      <c r="I1" s="255"/>
      <c r="J1" s="256"/>
      <c r="K1" s="257"/>
      <c r="L1" s="250" t="s">
        <v>38</v>
      </c>
      <c r="M1" s="251"/>
      <c r="N1" s="252"/>
      <c r="O1" s="202" t="s">
        <v>199</v>
      </c>
      <c r="P1" s="197" t="s">
        <v>39</v>
      </c>
    </row>
    <row r="2" spans="1:16" ht="25.5">
      <c r="A2" s="197"/>
      <c r="B2" s="197" t="s">
        <v>40</v>
      </c>
      <c r="C2" s="197" t="s">
        <v>41</v>
      </c>
      <c r="D2" s="197" t="s">
        <v>42</v>
      </c>
      <c r="E2" s="197" t="s">
        <v>43</v>
      </c>
      <c r="F2" s="197" t="s">
        <v>44</v>
      </c>
      <c r="G2" s="197" t="s">
        <v>45</v>
      </c>
      <c r="H2" s="197" t="s">
        <v>196</v>
      </c>
      <c r="I2" s="197" t="s">
        <v>45</v>
      </c>
      <c r="J2" s="197" t="s">
        <v>46</v>
      </c>
      <c r="K2" s="197" t="s">
        <v>47</v>
      </c>
      <c r="L2" s="197" t="s">
        <v>48</v>
      </c>
      <c r="M2" s="197" t="s">
        <v>89</v>
      </c>
      <c r="N2" s="197" t="s">
        <v>47</v>
      </c>
      <c r="O2" s="197"/>
      <c r="P2" s="197"/>
    </row>
    <row r="3" spans="1:16" ht="89.25">
      <c r="A3" s="199" t="s">
        <v>24</v>
      </c>
      <c r="B3" s="200">
        <v>1</v>
      </c>
      <c r="C3" s="200">
        <v>500</v>
      </c>
      <c r="D3" s="200">
        <v>1</v>
      </c>
      <c r="E3" s="200" t="s">
        <v>269</v>
      </c>
      <c r="F3" s="200">
        <v>0.5</v>
      </c>
      <c r="G3" s="200"/>
      <c r="H3" s="200">
        <v>2</v>
      </c>
      <c r="I3" s="200" t="s">
        <v>49</v>
      </c>
      <c r="J3" s="200" t="s">
        <v>198</v>
      </c>
      <c r="K3" s="200" t="s">
        <v>243</v>
      </c>
      <c r="L3" s="200">
        <v>1</v>
      </c>
      <c r="M3" s="200" t="s">
        <v>267</v>
      </c>
      <c r="N3" s="200"/>
      <c r="O3" s="200"/>
      <c r="P3" s="200" t="s">
        <v>181</v>
      </c>
    </row>
    <row r="4" spans="1:16" ht="89.25">
      <c r="A4" s="199" t="s">
        <v>24</v>
      </c>
      <c r="B4" s="200">
        <v>501</v>
      </c>
      <c r="C4" s="200">
        <v>2000</v>
      </c>
      <c r="D4" s="200">
        <v>1</v>
      </c>
      <c r="E4" s="200" t="s">
        <v>265</v>
      </c>
      <c r="F4" s="200">
        <v>1</v>
      </c>
      <c r="G4" s="200"/>
      <c r="H4" s="200">
        <v>2</v>
      </c>
      <c r="I4" s="200" t="s">
        <v>49</v>
      </c>
      <c r="J4" s="200" t="s">
        <v>198</v>
      </c>
      <c r="K4" s="200" t="s">
        <v>243</v>
      </c>
      <c r="L4" s="200">
        <v>1</v>
      </c>
      <c r="M4" s="200" t="s">
        <v>267</v>
      </c>
      <c r="N4" s="200"/>
      <c r="O4" s="200"/>
      <c r="P4" s="200" t="s">
        <v>181</v>
      </c>
    </row>
    <row r="5" spans="1:16" ht="127.5">
      <c r="A5" s="199" t="s">
        <v>24</v>
      </c>
      <c r="B5" s="200">
        <v>2001</v>
      </c>
      <c r="C5" s="200">
        <v>4000</v>
      </c>
      <c r="D5" s="200">
        <v>2</v>
      </c>
      <c r="E5" s="200" t="s">
        <v>265</v>
      </c>
      <c r="F5" s="200">
        <v>2</v>
      </c>
      <c r="G5" s="200"/>
      <c r="H5" s="200">
        <v>2</v>
      </c>
      <c r="I5" s="200" t="s">
        <v>49</v>
      </c>
      <c r="J5" s="200" t="s">
        <v>198</v>
      </c>
      <c r="K5" s="200" t="s">
        <v>244</v>
      </c>
      <c r="L5" s="200">
        <v>2</v>
      </c>
      <c r="M5" s="200" t="s">
        <v>267</v>
      </c>
      <c r="N5" s="200" t="s">
        <v>90</v>
      </c>
      <c r="O5" s="200" t="s">
        <v>245</v>
      </c>
      <c r="P5" s="200" t="s">
        <v>197</v>
      </c>
    </row>
    <row r="6" spans="1:16" ht="89.25">
      <c r="A6" s="199" t="s">
        <v>22</v>
      </c>
      <c r="B6" s="200">
        <v>1</v>
      </c>
      <c r="C6" s="200">
        <v>500</v>
      </c>
      <c r="D6" s="200">
        <v>1</v>
      </c>
      <c r="E6" s="200" t="s">
        <v>265</v>
      </c>
      <c r="F6" s="200">
        <v>0.5</v>
      </c>
      <c r="G6" s="200"/>
      <c r="H6" s="200">
        <v>3</v>
      </c>
      <c r="I6" s="200" t="s">
        <v>49</v>
      </c>
      <c r="J6" s="200" t="s">
        <v>198</v>
      </c>
      <c r="K6" s="200" t="s">
        <v>270</v>
      </c>
      <c r="L6" s="200">
        <v>1</v>
      </c>
      <c r="M6" s="200" t="s">
        <v>267</v>
      </c>
      <c r="N6" s="200"/>
      <c r="O6" s="200"/>
      <c r="P6" s="200" t="s">
        <v>181</v>
      </c>
    </row>
    <row r="7" spans="1:16" ht="89.25">
      <c r="A7" s="199" t="s">
        <v>22</v>
      </c>
      <c r="B7" s="200">
        <v>500</v>
      </c>
      <c r="C7" s="200">
        <v>2000</v>
      </c>
      <c r="D7" s="200">
        <v>2</v>
      </c>
      <c r="E7" s="200" t="s">
        <v>265</v>
      </c>
      <c r="F7" s="200">
        <v>2</v>
      </c>
      <c r="G7" s="200"/>
      <c r="H7" s="200">
        <v>3</v>
      </c>
      <c r="I7" s="200" t="s">
        <v>49</v>
      </c>
      <c r="J7" s="200" t="s">
        <v>198</v>
      </c>
      <c r="K7" s="200" t="s">
        <v>271</v>
      </c>
      <c r="L7" s="200">
        <v>1</v>
      </c>
      <c r="M7" s="200" t="s">
        <v>267</v>
      </c>
      <c r="N7" s="200"/>
      <c r="O7" s="200"/>
      <c r="P7" s="200" t="s">
        <v>181</v>
      </c>
    </row>
    <row r="8" spans="1:16" ht="139.5" customHeight="1">
      <c r="A8" s="199" t="s">
        <v>22</v>
      </c>
      <c r="B8" s="200">
        <v>2001</v>
      </c>
      <c r="C8" s="200">
        <v>4000</v>
      </c>
      <c r="D8" s="200">
        <v>2</v>
      </c>
      <c r="E8" s="200" t="s">
        <v>265</v>
      </c>
      <c r="F8" s="200">
        <v>2</v>
      </c>
      <c r="G8" s="200"/>
      <c r="H8" s="200">
        <v>3</v>
      </c>
      <c r="I8" s="200" t="s">
        <v>49</v>
      </c>
      <c r="J8" s="200" t="s">
        <v>198</v>
      </c>
      <c r="K8" s="200" t="s">
        <v>271</v>
      </c>
      <c r="L8" s="200">
        <v>2</v>
      </c>
      <c r="M8" s="200" t="s">
        <v>267</v>
      </c>
      <c r="N8" s="200" t="s">
        <v>90</v>
      </c>
      <c r="O8" s="200" t="s">
        <v>246</v>
      </c>
      <c r="P8" s="201" t="s">
        <v>201</v>
      </c>
    </row>
    <row r="9" spans="1:16" ht="89.25">
      <c r="A9" s="199" t="s">
        <v>91</v>
      </c>
      <c r="B9" s="200">
        <v>1</v>
      </c>
      <c r="C9" s="200">
        <v>500</v>
      </c>
      <c r="D9" s="200">
        <v>1</v>
      </c>
      <c r="E9" s="200" t="s">
        <v>265</v>
      </c>
      <c r="F9" s="200">
        <v>1</v>
      </c>
      <c r="G9" s="200"/>
      <c r="H9" s="200">
        <v>3</v>
      </c>
      <c r="I9" s="200" t="s">
        <v>49</v>
      </c>
      <c r="J9" s="200" t="s">
        <v>198</v>
      </c>
      <c r="K9" s="200" t="s">
        <v>270</v>
      </c>
      <c r="L9" s="200">
        <v>1</v>
      </c>
      <c r="M9" s="200" t="s">
        <v>267</v>
      </c>
      <c r="N9" s="200"/>
      <c r="O9" s="200"/>
      <c r="P9" s="201" t="s">
        <v>181</v>
      </c>
    </row>
    <row r="10" spans="1:16" ht="114.75">
      <c r="A10" s="199" t="s">
        <v>91</v>
      </c>
      <c r="B10" s="200">
        <v>501</v>
      </c>
      <c r="C10" s="200">
        <v>2000</v>
      </c>
      <c r="D10" s="200">
        <v>2</v>
      </c>
      <c r="E10" s="200" t="s">
        <v>265</v>
      </c>
      <c r="F10" s="200">
        <v>2</v>
      </c>
      <c r="G10" s="200"/>
      <c r="H10" s="200">
        <v>3</v>
      </c>
      <c r="I10" s="200" t="s">
        <v>49</v>
      </c>
      <c r="J10" s="200" t="s">
        <v>198</v>
      </c>
      <c r="K10" s="200" t="s">
        <v>271</v>
      </c>
      <c r="L10" s="200">
        <v>1</v>
      </c>
      <c r="M10" s="200" t="s">
        <v>267</v>
      </c>
      <c r="N10" s="200"/>
      <c r="O10" s="200"/>
      <c r="P10" s="201" t="s">
        <v>202</v>
      </c>
    </row>
    <row r="11" spans="1:16" ht="127.5">
      <c r="A11" s="199" t="s">
        <v>91</v>
      </c>
      <c r="B11" s="200">
        <v>2001</v>
      </c>
      <c r="C11" s="200">
        <v>5000</v>
      </c>
      <c r="D11" s="200">
        <v>2</v>
      </c>
      <c r="E11" s="200" t="s">
        <v>265</v>
      </c>
      <c r="F11" s="200">
        <v>2</v>
      </c>
      <c r="G11" s="200"/>
      <c r="H11" s="200">
        <v>3</v>
      </c>
      <c r="I11" s="200" t="s">
        <v>49</v>
      </c>
      <c r="J11" s="200" t="s">
        <v>198</v>
      </c>
      <c r="K11" s="200" t="s">
        <v>271</v>
      </c>
      <c r="L11" s="200">
        <v>2</v>
      </c>
      <c r="M11" s="200" t="s">
        <v>267</v>
      </c>
      <c r="N11" s="200" t="s">
        <v>90</v>
      </c>
      <c r="O11" s="200" t="s">
        <v>246</v>
      </c>
      <c r="P11" s="201" t="s">
        <v>182</v>
      </c>
    </row>
    <row r="12" spans="1:16" ht="89.25">
      <c r="A12" s="199" t="s">
        <v>92</v>
      </c>
      <c r="B12" s="200">
        <v>1</v>
      </c>
      <c r="C12" s="200">
        <v>500</v>
      </c>
      <c r="D12" s="200">
        <v>1</v>
      </c>
      <c r="E12" s="200" t="s">
        <v>265</v>
      </c>
      <c r="F12" s="200">
        <v>2</v>
      </c>
      <c r="G12" s="200"/>
      <c r="H12" s="200">
        <v>4</v>
      </c>
      <c r="I12" s="200" t="s">
        <v>49</v>
      </c>
      <c r="J12" s="200" t="s">
        <v>198</v>
      </c>
      <c r="K12" s="200" t="s">
        <v>272</v>
      </c>
      <c r="L12" s="200">
        <v>1</v>
      </c>
      <c r="M12" s="200" t="s">
        <v>267</v>
      </c>
      <c r="N12" s="200"/>
      <c r="O12" s="200"/>
      <c r="P12" s="201" t="s">
        <v>181</v>
      </c>
    </row>
    <row r="13" spans="1:16" ht="89.25">
      <c r="A13" s="199" t="s">
        <v>92</v>
      </c>
      <c r="B13" s="200">
        <v>501</v>
      </c>
      <c r="C13" s="200">
        <v>2000</v>
      </c>
      <c r="D13" s="200">
        <v>2</v>
      </c>
      <c r="E13" s="200" t="s">
        <v>265</v>
      </c>
      <c r="F13" s="200">
        <v>4</v>
      </c>
      <c r="G13" s="200"/>
      <c r="H13" s="200">
        <v>4</v>
      </c>
      <c r="I13" s="200" t="s">
        <v>49</v>
      </c>
      <c r="J13" s="200" t="s">
        <v>198</v>
      </c>
      <c r="K13" s="200" t="s">
        <v>272</v>
      </c>
      <c r="L13" s="200">
        <v>1</v>
      </c>
      <c r="M13" s="200" t="s">
        <v>267</v>
      </c>
      <c r="N13" s="200"/>
      <c r="O13" s="200" t="s">
        <v>210</v>
      </c>
      <c r="P13" s="201" t="s">
        <v>181</v>
      </c>
    </row>
    <row r="14" spans="1:16" ht="102">
      <c r="A14" s="199" t="s">
        <v>92</v>
      </c>
      <c r="B14" s="200">
        <v>2001</v>
      </c>
      <c r="C14" s="200">
        <v>5000</v>
      </c>
      <c r="D14" s="200">
        <v>2</v>
      </c>
      <c r="E14" s="200" t="s">
        <v>265</v>
      </c>
      <c r="F14" s="200">
        <v>4</v>
      </c>
      <c r="G14" s="200"/>
      <c r="H14" s="200">
        <v>4</v>
      </c>
      <c r="I14" s="200" t="s">
        <v>49</v>
      </c>
      <c r="J14" s="200" t="s">
        <v>198</v>
      </c>
      <c r="K14" s="200" t="s">
        <v>272</v>
      </c>
      <c r="L14" s="200">
        <v>2</v>
      </c>
      <c r="M14" s="200" t="s">
        <v>267</v>
      </c>
      <c r="N14" s="200" t="s">
        <v>90</v>
      </c>
      <c r="O14" s="200" t="s">
        <v>246</v>
      </c>
      <c r="P14" s="201" t="s">
        <v>181</v>
      </c>
    </row>
    <row r="15" spans="1:16" ht="89.25">
      <c r="A15" s="199" t="s">
        <v>247</v>
      </c>
      <c r="B15" s="200">
        <v>1</v>
      </c>
      <c r="C15" s="200">
        <v>500</v>
      </c>
      <c r="D15" s="200">
        <v>1</v>
      </c>
      <c r="E15" s="200" t="s">
        <v>265</v>
      </c>
      <c r="F15" s="200">
        <v>2</v>
      </c>
      <c r="G15" s="200"/>
      <c r="H15" s="200">
        <v>4</v>
      </c>
      <c r="I15" s="200" t="s">
        <v>49</v>
      </c>
      <c r="J15" s="200" t="s">
        <v>198</v>
      </c>
      <c r="K15" s="200" t="s">
        <v>273</v>
      </c>
      <c r="L15" s="200">
        <v>1</v>
      </c>
      <c r="M15" s="200" t="s">
        <v>267</v>
      </c>
      <c r="N15" s="200"/>
      <c r="O15" s="200"/>
      <c r="P15" s="201" t="s">
        <v>181</v>
      </c>
    </row>
    <row r="16" spans="1:16" ht="89.25">
      <c r="A16" s="199" t="s">
        <v>247</v>
      </c>
      <c r="B16" s="200">
        <v>501</v>
      </c>
      <c r="C16" s="200">
        <v>5000</v>
      </c>
      <c r="D16" s="200">
        <v>2</v>
      </c>
      <c r="E16" s="200" t="s">
        <v>265</v>
      </c>
      <c r="F16" s="200">
        <v>4</v>
      </c>
      <c r="G16" s="200"/>
      <c r="H16" s="200">
        <v>4</v>
      </c>
      <c r="I16" s="200" t="s">
        <v>49</v>
      </c>
      <c r="J16" s="200" t="s">
        <v>198</v>
      </c>
      <c r="K16" s="200" t="s">
        <v>273</v>
      </c>
      <c r="L16" s="200">
        <v>1</v>
      </c>
      <c r="M16" s="200" t="s">
        <v>267</v>
      </c>
      <c r="N16" s="200"/>
      <c r="O16" s="200" t="s">
        <v>210</v>
      </c>
      <c r="P16" s="200" t="s">
        <v>181</v>
      </c>
    </row>
    <row r="17" spans="1:16" ht="89.25">
      <c r="A17" s="199" t="s">
        <v>247</v>
      </c>
      <c r="B17" s="200">
        <v>5001</v>
      </c>
      <c r="C17" s="200">
        <v>8000</v>
      </c>
      <c r="D17" s="200">
        <v>1</v>
      </c>
      <c r="E17" s="200" t="s">
        <v>266</v>
      </c>
      <c r="F17" s="200">
        <v>4</v>
      </c>
      <c r="G17" s="200"/>
      <c r="H17" s="200">
        <v>4</v>
      </c>
      <c r="I17" s="200" t="s">
        <v>49</v>
      </c>
      <c r="J17" s="200" t="s">
        <v>198</v>
      </c>
      <c r="K17" s="200" t="s">
        <v>273</v>
      </c>
      <c r="L17" s="200">
        <v>1</v>
      </c>
      <c r="M17" s="200" t="s">
        <v>267</v>
      </c>
      <c r="N17" s="200"/>
      <c r="O17" s="200" t="s">
        <v>205</v>
      </c>
      <c r="P17" s="200" t="s">
        <v>181</v>
      </c>
    </row>
    <row r="18" spans="1:16" ht="89.25">
      <c r="A18" s="199" t="s">
        <v>247</v>
      </c>
      <c r="B18" s="200">
        <v>8001</v>
      </c>
      <c r="C18" s="200">
        <v>15000</v>
      </c>
      <c r="D18" s="200">
        <v>1</v>
      </c>
      <c r="E18" s="200" t="s">
        <v>266</v>
      </c>
      <c r="F18" s="200">
        <v>8</v>
      </c>
      <c r="G18" s="200"/>
      <c r="H18" s="200">
        <v>4</v>
      </c>
      <c r="I18" s="200" t="s">
        <v>49</v>
      </c>
      <c r="J18" s="200" t="s">
        <v>198</v>
      </c>
      <c r="K18" s="200" t="s">
        <v>273</v>
      </c>
      <c r="L18" s="200">
        <v>1</v>
      </c>
      <c r="M18" s="200" t="s">
        <v>267</v>
      </c>
      <c r="N18" s="200"/>
      <c r="O18" s="200" t="s">
        <v>206</v>
      </c>
      <c r="P18" s="200" t="s">
        <v>181</v>
      </c>
    </row>
    <row r="19" spans="1:16" ht="127.5">
      <c r="A19" s="199" t="s">
        <v>247</v>
      </c>
      <c r="B19" s="200">
        <v>15001</v>
      </c>
      <c r="C19" s="200">
        <v>25000</v>
      </c>
      <c r="D19" s="200">
        <v>2</v>
      </c>
      <c r="E19" s="200" t="s">
        <v>266</v>
      </c>
      <c r="F19" s="200">
        <v>8</v>
      </c>
      <c r="G19" s="200"/>
      <c r="H19" s="200">
        <v>5</v>
      </c>
      <c r="I19" s="200" t="s">
        <v>49</v>
      </c>
      <c r="J19" s="200" t="s">
        <v>198</v>
      </c>
      <c r="K19" s="200" t="s">
        <v>274</v>
      </c>
      <c r="L19" s="200">
        <v>1</v>
      </c>
      <c r="M19" s="200" t="s">
        <v>267</v>
      </c>
      <c r="N19" s="200"/>
      <c r="O19" s="200" t="s">
        <v>207</v>
      </c>
      <c r="P19" s="200" t="s">
        <v>195</v>
      </c>
    </row>
    <row r="20" spans="1:16" ht="89.25">
      <c r="A20" s="199" t="s">
        <v>247</v>
      </c>
      <c r="B20" s="200">
        <v>25000</v>
      </c>
      <c r="C20" s="200">
        <v>50000</v>
      </c>
      <c r="D20" s="200">
        <v>2</v>
      </c>
      <c r="E20" s="200" t="s">
        <v>266</v>
      </c>
      <c r="F20" s="200">
        <v>12</v>
      </c>
      <c r="G20" s="200"/>
      <c r="H20" s="200">
        <v>5</v>
      </c>
      <c r="I20" s="200" t="s">
        <v>49</v>
      </c>
      <c r="J20" s="200" t="s">
        <v>198</v>
      </c>
      <c r="K20" s="200" t="s">
        <v>274</v>
      </c>
      <c r="L20" s="200">
        <v>1</v>
      </c>
      <c r="M20" s="200" t="s">
        <v>267</v>
      </c>
      <c r="N20" s="200"/>
      <c r="O20" s="200" t="s">
        <v>208</v>
      </c>
      <c r="P20" s="200" t="s">
        <v>195</v>
      </c>
    </row>
    <row r="21" spans="1:16" ht="63.75">
      <c r="A21" s="199" t="s">
        <v>23</v>
      </c>
      <c r="B21" s="200">
        <v>1</v>
      </c>
      <c r="C21" s="200">
        <v>10000</v>
      </c>
      <c r="D21" s="200">
        <v>1</v>
      </c>
      <c r="E21" s="200" t="s">
        <v>266</v>
      </c>
      <c r="F21" s="200">
        <v>2</v>
      </c>
      <c r="G21" s="200"/>
      <c r="H21" s="200">
        <v>2</v>
      </c>
      <c r="I21" s="200" t="s">
        <v>49</v>
      </c>
      <c r="J21" s="200"/>
      <c r="K21" s="200" t="s">
        <v>275</v>
      </c>
      <c r="L21" s="200">
        <v>1</v>
      </c>
      <c r="M21" s="200" t="s">
        <v>267</v>
      </c>
      <c r="N21" s="200"/>
      <c r="O21" s="200"/>
      <c r="P21" s="200" t="s">
        <v>200</v>
      </c>
    </row>
    <row r="22" spans="1:16" ht="76.5">
      <c r="A22" s="199" t="s">
        <v>23</v>
      </c>
      <c r="B22" s="200">
        <v>10001</v>
      </c>
      <c r="C22" s="200">
        <v>17500</v>
      </c>
      <c r="D22" s="200">
        <v>1</v>
      </c>
      <c r="E22" s="200" t="s">
        <v>266</v>
      </c>
      <c r="F22" s="200">
        <v>4</v>
      </c>
      <c r="G22" s="200"/>
      <c r="H22" s="200">
        <v>2</v>
      </c>
      <c r="I22" s="200" t="s">
        <v>49</v>
      </c>
      <c r="J22" s="200"/>
      <c r="K22" s="200" t="s">
        <v>276</v>
      </c>
      <c r="L22" s="200">
        <v>1</v>
      </c>
      <c r="M22" s="200" t="s">
        <v>267</v>
      </c>
      <c r="N22" s="200"/>
      <c r="O22" s="200" t="s">
        <v>203</v>
      </c>
      <c r="P22" s="200" t="s">
        <v>200</v>
      </c>
    </row>
    <row r="23" spans="1:16" ht="120" customHeight="1">
      <c r="A23" s="199" t="s">
        <v>23</v>
      </c>
      <c r="B23" s="200">
        <v>17501</v>
      </c>
      <c r="C23" s="200">
        <v>25000</v>
      </c>
      <c r="D23" s="200">
        <v>2</v>
      </c>
      <c r="E23" s="200" t="s">
        <v>266</v>
      </c>
      <c r="F23" s="200">
        <v>8</v>
      </c>
      <c r="G23" s="200"/>
      <c r="H23" s="200">
        <v>3</v>
      </c>
      <c r="I23" s="200" t="s">
        <v>49</v>
      </c>
      <c r="J23" s="200"/>
      <c r="K23" s="200" t="s">
        <v>277</v>
      </c>
      <c r="L23" s="200">
        <v>1</v>
      </c>
      <c r="M23" s="200" t="s">
        <v>267</v>
      </c>
      <c r="N23" s="200"/>
      <c r="O23" s="200" t="s">
        <v>204</v>
      </c>
      <c r="P23" s="200" t="s">
        <v>200</v>
      </c>
    </row>
    <row r="24" spans="1:16" ht="306">
      <c r="A24" s="199" t="s">
        <v>247</v>
      </c>
      <c r="B24" s="200">
        <v>50001</v>
      </c>
      <c r="C24" s="200">
        <v>100000</v>
      </c>
      <c r="D24" s="200">
        <v>3</v>
      </c>
      <c r="E24" s="200" t="s">
        <v>266</v>
      </c>
      <c r="F24" s="200">
        <v>16</v>
      </c>
      <c r="G24" s="200"/>
      <c r="H24" s="200">
        <v>6</v>
      </c>
      <c r="I24" s="200" t="s">
        <v>49</v>
      </c>
      <c r="J24" s="200" t="s">
        <v>198</v>
      </c>
      <c r="K24" s="200" t="s">
        <v>278</v>
      </c>
      <c r="L24" s="200">
        <v>1</v>
      </c>
      <c r="M24" s="200" t="s">
        <v>268</v>
      </c>
      <c r="N24" s="200"/>
      <c r="O24" s="200" t="s">
        <v>209</v>
      </c>
      <c r="P24" s="258" t="s">
        <v>279</v>
      </c>
    </row>
    <row r="25" spans="1:16" ht="306">
      <c r="A25" s="199" t="s">
        <v>247</v>
      </c>
      <c r="B25" s="200">
        <v>100001</v>
      </c>
      <c r="C25" s="200">
        <v>200000</v>
      </c>
      <c r="D25" s="200">
        <v>4</v>
      </c>
      <c r="E25" s="200" t="s">
        <v>266</v>
      </c>
      <c r="F25" s="200">
        <v>32</v>
      </c>
      <c r="G25" s="200"/>
      <c r="H25" s="200">
        <v>6</v>
      </c>
      <c r="I25" s="200" t="s">
        <v>49</v>
      </c>
      <c r="J25" s="200" t="s">
        <v>198</v>
      </c>
      <c r="K25" s="200" t="s">
        <v>278</v>
      </c>
      <c r="L25" s="200">
        <v>1</v>
      </c>
      <c r="M25" s="200" t="s">
        <v>268</v>
      </c>
      <c r="N25" s="200"/>
      <c r="O25" s="200" t="s">
        <v>209</v>
      </c>
      <c r="P25" s="258" t="s">
        <v>279</v>
      </c>
    </row>
    <row r="26" ht="12.75">
      <c r="P26" s="259"/>
    </row>
  </sheetData>
  <sheetProtection password="E55A" sheet="1" selectLockedCells="1" selectUnlockedCells="1"/>
  <protectedRanges>
    <protectedRange password="C4E4" sqref="A1:R65536" name="Range1"/>
  </protectedRanges>
  <mergeCells count="5">
    <mergeCell ref="L1:N1"/>
    <mergeCell ref="B1:C1"/>
    <mergeCell ref="D1:E1"/>
    <mergeCell ref="F1:G1"/>
    <mergeCell ref="H1:K1"/>
  </mergeCells>
  <printOptions/>
  <pageMargins left="0.17" right="0.18" top="0.17" bottom="0.18" header="0.17" footer="0.18"/>
  <pageSetup fitToHeight="1" fitToWidth="1" horizontalDpi="600" verticalDpi="600" orientation="portrait" scale="34" r:id="rId1"/>
</worksheet>
</file>

<file path=xl/worksheets/sheet7.xml><?xml version="1.0" encoding="utf-8"?>
<worksheet xmlns="http://schemas.openxmlformats.org/spreadsheetml/2006/main" xmlns:r="http://schemas.openxmlformats.org/officeDocument/2006/relationships">
  <sheetPr codeName="Sheet1"/>
  <dimension ref="A1:K31"/>
  <sheetViews>
    <sheetView zoomScalePageLayoutView="0" workbookViewId="0" topLeftCell="A1">
      <selection activeCell="K22" sqref="A18:K22"/>
    </sheetView>
  </sheetViews>
  <sheetFormatPr defaultColWidth="9.140625" defaultRowHeight="12.75"/>
  <cols>
    <col min="1" max="10" width="9.140625" style="41" customWidth="1"/>
    <col min="11" max="11" width="10.00390625" style="41" customWidth="1"/>
    <col min="12" max="16384" width="9.140625" style="41" customWidth="1"/>
  </cols>
  <sheetData>
    <row r="1" spans="1:2" ht="10.5">
      <c r="A1" s="41" t="s">
        <v>118</v>
      </c>
      <c r="B1" s="41" t="s">
        <v>120</v>
      </c>
    </row>
    <row r="2" spans="1:11" ht="42">
      <c r="A2" s="45" t="s">
        <v>0</v>
      </c>
      <c r="B2" s="45" t="s">
        <v>152</v>
      </c>
      <c r="C2" s="46" t="s">
        <v>107</v>
      </c>
      <c r="D2" s="46" t="s">
        <v>19</v>
      </c>
      <c r="E2" s="46" t="s">
        <v>153</v>
      </c>
      <c r="F2" s="46" t="s">
        <v>20</v>
      </c>
      <c r="G2" s="46" t="s">
        <v>21</v>
      </c>
      <c r="H2" s="46" t="s">
        <v>108</v>
      </c>
      <c r="I2" s="46" t="s">
        <v>2</v>
      </c>
      <c r="J2" s="46" t="s">
        <v>3</v>
      </c>
      <c r="K2" s="46" t="s">
        <v>4</v>
      </c>
    </row>
    <row r="3" spans="1:11" ht="10.5">
      <c r="A3" s="47">
        <v>1</v>
      </c>
      <c r="B3" s="47" t="s">
        <v>112</v>
      </c>
      <c r="C3" s="48" t="s">
        <v>1</v>
      </c>
      <c r="D3" s="48">
        <v>1</v>
      </c>
      <c r="E3" s="48" t="s">
        <v>5</v>
      </c>
      <c r="F3" s="49">
        <v>10240</v>
      </c>
      <c r="G3" s="49">
        <v>10240</v>
      </c>
      <c r="H3" s="50">
        <v>0.7</v>
      </c>
      <c r="I3" s="48" t="s">
        <v>111</v>
      </c>
      <c r="J3" s="48">
        <v>0</v>
      </c>
      <c r="K3" s="48">
        <f>K4+(K5*D5)+J4+(J5*D4)</f>
        <v>43150</v>
      </c>
    </row>
    <row r="4" spans="1:11" ht="10.5">
      <c r="A4" s="47">
        <v>2</v>
      </c>
      <c r="B4" s="47" t="s">
        <v>113</v>
      </c>
      <c r="C4" s="48" t="s">
        <v>124</v>
      </c>
      <c r="D4" s="48">
        <v>1</v>
      </c>
      <c r="E4" s="48" t="s">
        <v>112</v>
      </c>
      <c r="F4" s="49">
        <v>10240</v>
      </c>
      <c r="G4" s="49">
        <v>10240</v>
      </c>
      <c r="H4" s="50">
        <v>0.7</v>
      </c>
      <c r="I4" s="48" t="s">
        <v>111</v>
      </c>
      <c r="J4" s="48">
        <v>11200</v>
      </c>
      <c r="K4" s="48">
        <f>J7*D7</f>
        <v>450</v>
      </c>
    </row>
    <row r="5" spans="1:11" ht="10.5">
      <c r="A5" s="47">
        <v>2</v>
      </c>
      <c r="B5" s="47" t="s">
        <v>114</v>
      </c>
      <c r="C5" s="48" t="s">
        <v>5</v>
      </c>
      <c r="D5" s="48">
        <v>1</v>
      </c>
      <c r="E5" s="48" t="s">
        <v>112</v>
      </c>
      <c r="F5" s="49">
        <v>10240</v>
      </c>
      <c r="G5" s="49">
        <v>10240</v>
      </c>
      <c r="H5" s="50">
        <v>0.7</v>
      </c>
      <c r="I5" s="48" t="s">
        <v>111</v>
      </c>
      <c r="J5" s="48">
        <v>30000</v>
      </c>
      <c r="K5" s="48">
        <f>J8*D8</f>
        <v>1500</v>
      </c>
    </row>
    <row r="6" spans="1:11" ht="10.5">
      <c r="A6" s="47">
        <v>2</v>
      </c>
      <c r="B6" s="47" t="s">
        <v>115</v>
      </c>
      <c r="C6" s="48" t="s">
        <v>125</v>
      </c>
      <c r="D6" s="48">
        <v>1</v>
      </c>
      <c r="E6" s="48" t="s">
        <v>112</v>
      </c>
      <c r="F6" s="49">
        <v>10240</v>
      </c>
      <c r="G6" s="49">
        <v>1200</v>
      </c>
      <c r="H6" s="50">
        <v>0.7</v>
      </c>
      <c r="I6" s="48" t="s">
        <v>88</v>
      </c>
      <c r="J6" s="48">
        <v>500</v>
      </c>
      <c r="K6" s="48"/>
    </row>
    <row r="7" spans="1:11" ht="10.5">
      <c r="A7" s="47">
        <v>3</v>
      </c>
      <c r="B7" s="47" t="s">
        <v>116</v>
      </c>
      <c r="C7" s="48" t="s">
        <v>122</v>
      </c>
      <c r="D7" s="48">
        <v>5</v>
      </c>
      <c r="E7" s="48" t="s">
        <v>113</v>
      </c>
      <c r="F7" s="49">
        <v>10240</v>
      </c>
      <c r="G7" s="49">
        <v>28</v>
      </c>
      <c r="H7" s="50">
        <v>0.5</v>
      </c>
      <c r="I7" s="48" t="s">
        <v>88</v>
      </c>
      <c r="J7" s="48">
        <v>90</v>
      </c>
      <c r="K7" s="48"/>
    </row>
    <row r="8" spans="1:11" ht="10.5">
      <c r="A8" s="47">
        <v>3</v>
      </c>
      <c r="B8" s="47" t="s">
        <v>117</v>
      </c>
      <c r="C8" s="48" t="s">
        <v>123</v>
      </c>
      <c r="D8" s="48">
        <v>10</v>
      </c>
      <c r="E8" s="48" t="s">
        <v>114</v>
      </c>
      <c r="F8" s="49">
        <v>56</v>
      </c>
      <c r="G8" s="48">
        <v>56</v>
      </c>
      <c r="H8" s="50">
        <v>0.5</v>
      </c>
      <c r="I8" s="48" t="s">
        <v>88</v>
      </c>
      <c r="J8" s="48">
        <v>150</v>
      </c>
      <c r="K8" s="48"/>
    </row>
    <row r="16" spans="1:2" ht="10.5">
      <c r="A16" s="41" t="s">
        <v>119</v>
      </c>
      <c r="B16" s="41" t="s">
        <v>121</v>
      </c>
    </row>
    <row r="17" spans="1:11" ht="42">
      <c r="A17" s="45" t="s">
        <v>0</v>
      </c>
      <c r="B17" s="45" t="s">
        <v>152</v>
      </c>
      <c r="C17" s="46" t="s">
        <v>107</v>
      </c>
      <c r="D17" s="46" t="s">
        <v>19</v>
      </c>
      <c r="E17" s="46" t="s">
        <v>153</v>
      </c>
      <c r="F17" s="46" t="s">
        <v>20</v>
      </c>
      <c r="G17" s="46" t="s">
        <v>21</v>
      </c>
      <c r="H17" s="46" t="s">
        <v>108</v>
      </c>
      <c r="I17" s="46" t="s">
        <v>2</v>
      </c>
      <c r="J17" s="46" t="s">
        <v>3</v>
      </c>
      <c r="K17" s="46" t="s">
        <v>4</v>
      </c>
    </row>
    <row r="18" spans="1:11" ht="10.5">
      <c r="A18" s="47">
        <v>1</v>
      </c>
      <c r="B18" s="47" t="s">
        <v>112</v>
      </c>
      <c r="C18" s="48" t="s">
        <v>1</v>
      </c>
      <c r="D18" s="48">
        <v>1</v>
      </c>
      <c r="E18" s="48" t="s">
        <v>5</v>
      </c>
      <c r="F18" s="49">
        <v>10240</v>
      </c>
      <c r="G18" s="49">
        <v>10240</v>
      </c>
      <c r="H18" s="50">
        <v>0.7</v>
      </c>
      <c r="I18" s="48" t="s">
        <v>111</v>
      </c>
      <c r="J18" s="48">
        <v>0</v>
      </c>
      <c r="K18" s="48">
        <f>K19+(K20*D20)+J19+(J20*D19)</f>
        <v>51250</v>
      </c>
    </row>
    <row r="19" spans="1:11" ht="10.5">
      <c r="A19" s="47">
        <v>2</v>
      </c>
      <c r="B19" s="47" t="s">
        <v>113</v>
      </c>
      <c r="C19" s="48" t="s">
        <v>126</v>
      </c>
      <c r="D19" s="48">
        <v>1</v>
      </c>
      <c r="E19" s="48" t="s">
        <v>112</v>
      </c>
      <c r="F19" s="49">
        <v>10240</v>
      </c>
      <c r="G19" s="49">
        <v>10240</v>
      </c>
      <c r="H19" s="50">
        <v>0.7</v>
      </c>
      <c r="I19" s="48" t="s">
        <v>111</v>
      </c>
      <c r="J19" s="48">
        <v>1250</v>
      </c>
      <c r="K19" s="48">
        <f>J21*D21</f>
        <v>20000</v>
      </c>
    </row>
    <row r="20" spans="1:11" ht="10.5">
      <c r="A20" s="47">
        <v>2</v>
      </c>
      <c r="B20" s="47" t="s">
        <v>114</v>
      </c>
      <c r="C20" s="48" t="s">
        <v>127</v>
      </c>
      <c r="D20" s="48">
        <v>1</v>
      </c>
      <c r="E20" s="48" t="s">
        <v>112</v>
      </c>
      <c r="F20" s="49">
        <v>10240</v>
      </c>
      <c r="G20" s="49">
        <v>10240</v>
      </c>
      <c r="H20" s="50">
        <v>0.7</v>
      </c>
      <c r="I20" s="48" t="s">
        <v>111</v>
      </c>
      <c r="J20" s="48">
        <v>20000</v>
      </c>
      <c r="K20" s="48">
        <f>J22*D22</f>
        <v>10000</v>
      </c>
    </row>
    <row r="21" spans="1:11" ht="10.5">
      <c r="A21" s="47">
        <v>3</v>
      </c>
      <c r="B21" s="47" t="s">
        <v>116</v>
      </c>
      <c r="C21" s="48" t="s">
        <v>128</v>
      </c>
      <c r="D21" s="48">
        <v>2000</v>
      </c>
      <c r="E21" s="48" t="s">
        <v>113</v>
      </c>
      <c r="F21" s="49">
        <v>56</v>
      </c>
      <c r="G21" s="49">
        <v>128</v>
      </c>
      <c r="H21" s="50">
        <v>0.5</v>
      </c>
      <c r="I21" s="48" t="s">
        <v>88</v>
      </c>
      <c r="J21" s="48">
        <v>10</v>
      </c>
      <c r="K21" s="48"/>
    </row>
    <row r="22" spans="1:11" ht="10.5">
      <c r="A22" s="47">
        <v>3</v>
      </c>
      <c r="B22" s="47" t="s">
        <v>117</v>
      </c>
      <c r="C22" s="48" t="s">
        <v>129</v>
      </c>
      <c r="D22" s="48">
        <v>2000</v>
      </c>
      <c r="E22" s="48" t="s">
        <v>114</v>
      </c>
      <c r="F22" s="49">
        <v>56</v>
      </c>
      <c r="G22" s="48">
        <v>256</v>
      </c>
      <c r="H22" s="50">
        <v>0.5</v>
      </c>
      <c r="I22" s="48" t="s">
        <v>88</v>
      </c>
      <c r="J22" s="48">
        <v>5</v>
      </c>
      <c r="K22" s="48"/>
    </row>
    <row r="25" spans="1:11" ht="42">
      <c r="A25" s="45" t="s">
        <v>0</v>
      </c>
      <c r="B25" s="45" t="s">
        <v>152</v>
      </c>
      <c r="C25" s="46" t="s">
        <v>107</v>
      </c>
      <c r="D25" s="46" t="s">
        <v>19</v>
      </c>
      <c r="E25" s="46" t="s">
        <v>153</v>
      </c>
      <c r="F25" s="46" t="s">
        <v>20</v>
      </c>
      <c r="G25" s="46" t="s">
        <v>21</v>
      </c>
      <c r="H25" s="46" t="s">
        <v>108</v>
      </c>
      <c r="I25" s="46" t="s">
        <v>2</v>
      </c>
      <c r="J25" s="46" t="s">
        <v>3</v>
      </c>
      <c r="K25" s="46" t="s">
        <v>4</v>
      </c>
    </row>
    <row r="26" spans="1:11" ht="10.5">
      <c r="A26" s="41">
        <v>1</v>
      </c>
      <c r="B26" s="41" t="s">
        <v>112</v>
      </c>
      <c r="C26" s="41" t="s">
        <v>1</v>
      </c>
      <c r="D26" s="41">
        <v>1</v>
      </c>
      <c r="E26" s="41" t="s">
        <v>5</v>
      </c>
      <c r="F26" s="41">
        <v>10240</v>
      </c>
      <c r="G26" s="41">
        <v>10240</v>
      </c>
      <c r="H26" s="51">
        <v>1</v>
      </c>
      <c r="I26" s="41" t="s">
        <v>111</v>
      </c>
      <c r="K26" s="48">
        <f>K27+(K28*D28)+J27+(J28*D27)</f>
        <v>81000</v>
      </c>
    </row>
    <row r="27" spans="1:11" ht="10.5">
      <c r="A27" s="41">
        <v>2</v>
      </c>
      <c r="B27" s="41" t="s">
        <v>114</v>
      </c>
      <c r="C27" s="41" t="s">
        <v>154</v>
      </c>
      <c r="D27" s="41">
        <v>5</v>
      </c>
      <c r="E27" s="41" t="s">
        <v>112</v>
      </c>
      <c r="F27" s="41">
        <v>10240</v>
      </c>
      <c r="G27" s="41">
        <v>10240</v>
      </c>
      <c r="H27" s="51">
        <v>1</v>
      </c>
      <c r="I27" s="41" t="s">
        <v>111</v>
      </c>
      <c r="J27" s="41">
        <v>5000</v>
      </c>
      <c r="K27" s="41">
        <f>J30*D30</f>
        <v>1000</v>
      </c>
    </row>
    <row r="28" spans="1:10" ht="10.5">
      <c r="A28" s="41">
        <v>2</v>
      </c>
      <c r="B28" s="41" t="s">
        <v>115</v>
      </c>
      <c r="C28" s="41" t="s">
        <v>155</v>
      </c>
      <c r="D28" s="41">
        <v>1</v>
      </c>
      <c r="E28" s="41" t="s">
        <v>112</v>
      </c>
      <c r="F28" s="41">
        <v>10240</v>
      </c>
      <c r="G28" s="41">
        <v>100240</v>
      </c>
      <c r="H28" s="51">
        <v>0.7</v>
      </c>
      <c r="I28" s="41" t="s">
        <v>111</v>
      </c>
      <c r="J28" s="41">
        <v>15000</v>
      </c>
    </row>
    <row r="29" spans="1:11" ht="10.5">
      <c r="A29" s="41">
        <v>2</v>
      </c>
      <c r="B29" s="41" t="s">
        <v>156</v>
      </c>
      <c r="C29" s="41" t="s">
        <v>157</v>
      </c>
      <c r="D29" s="41">
        <v>1</v>
      </c>
      <c r="E29" s="41" t="s">
        <v>112</v>
      </c>
      <c r="F29" s="41">
        <v>10240</v>
      </c>
      <c r="G29" s="41">
        <v>10240</v>
      </c>
      <c r="H29" s="51">
        <v>0.7</v>
      </c>
      <c r="I29" s="41" t="s">
        <v>111</v>
      </c>
      <c r="J29" s="41">
        <v>0</v>
      </c>
      <c r="K29" s="41">
        <f>J31*D31</f>
        <v>500</v>
      </c>
    </row>
    <row r="30" spans="1:10" ht="10.5">
      <c r="A30" s="41">
        <v>3</v>
      </c>
      <c r="B30" s="41" t="s">
        <v>158</v>
      </c>
      <c r="C30" s="41" t="s">
        <v>159</v>
      </c>
      <c r="D30" s="41">
        <v>40</v>
      </c>
      <c r="E30" s="41" t="s">
        <v>114</v>
      </c>
      <c r="F30" s="41">
        <v>19</v>
      </c>
      <c r="G30" s="41">
        <v>28</v>
      </c>
      <c r="H30" s="51">
        <v>0.3</v>
      </c>
      <c r="I30" s="41" t="s">
        <v>88</v>
      </c>
      <c r="J30" s="41">
        <v>25</v>
      </c>
    </row>
    <row r="31" spans="1:10" ht="10.5">
      <c r="A31" s="41">
        <v>3</v>
      </c>
      <c r="B31" s="41" t="s">
        <v>160</v>
      </c>
      <c r="C31" s="41" t="s">
        <v>161</v>
      </c>
      <c r="D31" s="41">
        <v>25</v>
      </c>
      <c r="E31" s="41" t="s">
        <v>156</v>
      </c>
      <c r="F31" s="41">
        <v>10240</v>
      </c>
      <c r="G31" s="41">
        <v>56</v>
      </c>
      <c r="H31" s="51">
        <v>0.3</v>
      </c>
      <c r="I31" s="41" t="s">
        <v>88</v>
      </c>
      <c r="J31" s="41">
        <v>20</v>
      </c>
    </row>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3"/>
  <dimension ref="A1:K24"/>
  <sheetViews>
    <sheetView zoomScalePageLayoutView="0" workbookViewId="0" topLeftCell="A1">
      <selection activeCell="A1" sqref="A1:K24"/>
    </sheetView>
  </sheetViews>
  <sheetFormatPr defaultColWidth="9.140625" defaultRowHeight="12.75"/>
  <cols>
    <col min="2" max="2" width="11.421875" style="0" bestFit="1" customWidth="1"/>
    <col min="3" max="3" width="35.28125" style="0" bestFit="1" customWidth="1"/>
  </cols>
  <sheetData>
    <row r="1" spans="1:11" ht="12.75">
      <c r="A1" s="65"/>
      <c r="B1" s="65"/>
      <c r="C1" s="65"/>
      <c r="D1" s="65"/>
      <c r="E1" s="65"/>
      <c r="F1" s="65"/>
      <c r="G1" s="65"/>
      <c r="H1" s="65"/>
      <c r="I1" s="65"/>
      <c r="J1" s="65"/>
      <c r="K1" s="65"/>
    </row>
    <row r="2" spans="1:11" ht="12.75">
      <c r="A2" s="89"/>
      <c r="B2" s="90" t="s">
        <v>6</v>
      </c>
      <c r="C2" s="89"/>
      <c r="D2" s="89"/>
      <c r="E2" s="89"/>
      <c r="F2" s="89"/>
      <c r="G2" s="65"/>
      <c r="H2" s="65"/>
      <c r="I2" s="65"/>
      <c r="J2" s="65"/>
      <c r="K2" s="65"/>
    </row>
    <row r="3" spans="1:11" ht="12.75">
      <c r="A3" s="89"/>
      <c r="B3" s="89"/>
      <c r="C3" s="89" t="s">
        <v>7</v>
      </c>
      <c r="D3" s="89"/>
      <c r="E3" s="89"/>
      <c r="F3" s="89"/>
      <c r="G3" s="65"/>
      <c r="H3" s="65"/>
      <c r="I3" s="65"/>
      <c r="J3" s="65"/>
      <c r="K3" s="65"/>
    </row>
    <row r="4" spans="1:11" ht="12.75">
      <c r="A4" s="89"/>
      <c r="B4" s="89"/>
      <c r="C4" s="89" t="s">
        <v>8</v>
      </c>
      <c r="D4" s="89"/>
      <c r="E4" s="89"/>
      <c r="F4" s="89"/>
      <c r="G4" s="65"/>
      <c r="H4" s="65"/>
      <c r="I4" s="65"/>
      <c r="J4" s="65"/>
      <c r="K4" s="65"/>
    </row>
    <row r="5" spans="1:11" ht="12.75">
      <c r="A5" s="89"/>
      <c r="B5" s="89"/>
      <c r="C5" s="89" t="s">
        <v>9</v>
      </c>
      <c r="D5" s="89"/>
      <c r="E5" s="89"/>
      <c r="F5" s="89"/>
      <c r="G5" s="65"/>
      <c r="H5" s="65"/>
      <c r="I5" s="65"/>
      <c r="J5" s="65"/>
      <c r="K5" s="65"/>
    </row>
    <row r="6" spans="1:11" ht="12.75">
      <c r="A6" s="89"/>
      <c r="B6" s="89"/>
      <c r="C6" s="89" t="s">
        <v>10</v>
      </c>
      <c r="D6" s="89"/>
      <c r="E6" s="89"/>
      <c r="F6" s="89"/>
      <c r="G6" s="65"/>
      <c r="H6" s="65"/>
      <c r="I6" s="65"/>
      <c r="J6" s="65"/>
      <c r="K6" s="65"/>
    </row>
    <row r="7" spans="1:11" ht="12.75">
      <c r="A7" s="89"/>
      <c r="B7" s="89"/>
      <c r="C7" s="89" t="s">
        <v>11</v>
      </c>
      <c r="D7" s="89"/>
      <c r="E7" s="89"/>
      <c r="F7" s="89"/>
      <c r="G7" s="65"/>
      <c r="H7" s="65"/>
      <c r="I7" s="65"/>
      <c r="J7" s="65"/>
      <c r="K7" s="65"/>
    </row>
    <row r="8" spans="1:11" ht="12.75">
      <c r="A8" s="89"/>
      <c r="B8" s="89"/>
      <c r="C8" s="89" t="s">
        <v>12</v>
      </c>
      <c r="D8" s="89"/>
      <c r="E8" s="89"/>
      <c r="F8" s="89"/>
      <c r="G8" s="65"/>
      <c r="H8" s="65"/>
      <c r="I8" s="65"/>
      <c r="J8" s="65"/>
      <c r="K8" s="65"/>
    </row>
    <row r="9" spans="1:11" ht="12.75">
      <c r="A9" s="89"/>
      <c r="B9" s="89"/>
      <c r="C9" s="89" t="s">
        <v>13</v>
      </c>
      <c r="D9" s="89"/>
      <c r="E9" s="89"/>
      <c r="F9" s="89"/>
      <c r="G9" s="65"/>
      <c r="H9" s="65"/>
      <c r="I9" s="65"/>
      <c r="J9" s="65"/>
      <c r="K9" s="65"/>
    </row>
    <row r="10" spans="1:11" ht="12.75">
      <c r="A10" s="89"/>
      <c r="B10" s="89"/>
      <c r="C10" s="89" t="s">
        <v>14</v>
      </c>
      <c r="D10" s="89"/>
      <c r="E10" s="89"/>
      <c r="F10" s="89"/>
      <c r="G10" s="65"/>
      <c r="H10" s="65"/>
      <c r="I10" s="65"/>
      <c r="J10" s="65"/>
      <c r="K10" s="65"/>
    </row>
    <row r="11" spans="1:11" ht="12.75">
      <c r="A11" s="89"/>
      <c r="B11" s="89"/>
      <c r="C11" s="89" t="s">
        <v>15</v>
      </c>
      <c r="D11" s="89"/>
      <c r="E11" s="89"/>
      <c r="F11" s="89"/>
      <c r="G11" s="65"/>
      <c r="H11" s="65"/>
      <c r="I11" s="65"/>
      <c r="J11" s="65"/>
      <c r="K11" s="65"/>
    </row>
    <row r="12" spans="1:11" ht="12.75">
      <c r="A12" s="89"/>
      <c r="B12" s="89"/>
      <c r="C12" s="89" t="s">
        <v>16</v>
      </c>
      <c r="D12" s="89"/>
      <c r="E12" s="89"/>
      <c r="F12" s="89"/>
      <c r="G12" s="65"/>
      <c r="H12" s="65"/>
      <c r="I12" s="65"/>
      <c r="J12" s="65"/>
      <c r="K12" s="65"/>
    </row>
    <row r="13" spans="1:11" ht="12.75">
      <c r="A13" s="89"/>
      <c r="B13" s="89"/>
      <c r="C13" s="89" t="s">
        <v>17</v>
      </c>
      <c r="D13" s="89"/>
      <c r="E13" s="89"/>
      <c r="F13" s="89"/>
      <c r="G13" s="65"/>
      <c r="H13" s="65"/>
      <c r="I13" s="65"/>
      <c r="J13" s="65"/>
      <c r="K13" s="65"/>
    </row>
    <row r="14" spans="1:11" ht="12.75">
      <c r="A14" s="89"/>
      <c r="B14" s="89"/>
      <c r="C14" s="89" t="s">
        <v>50</v>
      </c>
      <c r="D14" s="89"/>
      <c r="E14" s="89"/>
      <c r="F14" s="89"/>
      <c r="G14" s="65"/>
      <c r="H14" s="65"/>
      <c r="I14" s="65"/>
      <c r="J14" s="65"/>
      <c r="K14" s="65"/>
    </row>
    <row r="15" spans="1:11" ht="12.75">
      <c r="A15" s="89"/>
      <c r="B15" s="89"/>
      <c r="C15" s="89" t="s">
        <v>51</v>
      </c>
      <c r="D15" s="89"/>
      <c r="E15" s="89"/>
      <c r="F15" s="89"/>
      <c r="G15" s="65"/>
      <c r="H15" s="65"/>
      <c r="I15" s="65"/>
      <c r="J15" s="65"/>
      <c r="K15" s="65"/>
    </row>
    <row r="16" spans="1:11" ht="12.75">
      <c r="A16" s="89"/>
      <c r="B16" s="89"/>
      <c r="C16" s="89" t="s">
        <v>53</v>
      </c>
      <c r="D16" s="89"/>
      <c r="E16" s="89"/>
      <c r="F16" s="89"/>
      <c r="G16" s="65"/>
      <c r="H16" s="65"/>
      <c r="I16" s="65"/>
      <c r="J16" s="65"/>
      <c r="K16" s="65"/>
    </row>
    <row r="17" spans="1:11" ht="12.75">
      <c r="A17" s="89"/>
      <c r="B17" s="89"/>
      <c r="C17" s="89" t="s">
        <v>110</v>
      </c>
      <c r="D17" s="89"/>
      <c r="E17" s="89"/>
      <c r="F17" s="89"/>
      <c r="G17" s="65"/>
      <c r="H17" s="65"/>
      <c r="I17" s="65"/>
      <c r="J17" s="65"/>
      <c r="K17" s="65"/>
    </row>
    <row r="18" spans="1:11" ht="12.75">
      <c r="A18" s="89"/>
      <c r="B18" s="89"/>
      <c r="C18" s="89" t="s">
        <v>131</v>
      </c>
      <c r="D18" s="89"/>
      <c r="E18" s="89"/>
      <c r="F18" s="89"/>
      <c r="G18" s="65"/>
      <c r="H18" s="65"/>
      <c r="I18" s="65"/>
      <c r="J18" s="65"/>
      <c r="K18" s="65"/>
    </row>
    <row r="19" spans="1:11" ht="12.75">
      <c r="A19" s="89"/>
      <c r="B19" s="89"/>
      <c r="C19" s="89" t="s">
        <v>132</v>
      </c>
      <c r="D19" s="89"/>
      <c r="E19" s="89"/>
      <c r="F19" s="89"/>
      <c r="G19" s="65"/>
      <c r="H19" s="65"/>
      <c r="I19" s="65"/>
      <c r="J19" s="65"/>
      <c r="K19" s="65"/>
    </row>
    <row r="20" spans="1:11" ht="12.75">
      <c r="A20" s="89"/>
      <c r="B20" s="89"/>
      <c r="C20" s="89" t="s">
        <v>133</v>
      </c>
      <c r="D20" s="89"/>
      <c r="E20" s="89"/>
      <c r="F20" s="89"/>
      <c r="G20" s="65"/>
      <c r="H20" s="65"/>
      <c r="I20" s="65"/>
      <c r="J20" s="65"/>
      <c r="K20" s="65"/>
    </row>
    <row r="21" spans="1:11" ht="12.75">
      <c r="A21" s="89"/>
      <c r="B21" s="89"/>
      <c r="C21" s="89" t="s">
        <v>134</v>
      </c>
      <c r="D21" s="89"/>
      <c r="E21" s="89"/>
      <c r="F21" s="89"/>
      <c r="G21" s="65"/>
      <c r="H21" s="65"/>
      <c r="I21" s="65"/>
      <c r="J21" s="65"/>
      <c r="K21" s="65"/>
    </row>
    <row r="22" spans="1:11" ht="12.75">
      <c r="A22" s="65"/>
      <c r="B22" s="65"/>
      <c r="C22" s="65"/>
      <c r="D22" s="65"/>
      <c r="E22" s="65"/>
      <c r="F22" s="65"/>
      <c r="G22" s="65"/>
      <c r="H22" s="65"/>
      <c r="I22" s="65"/>
      <c r="J22" s="65"/>
      <c r="K22" s="65"/>
    </row>
    <row r="23" spans="1:11" ht="12.75">
      <c r="A23" s="65"/>
      <c r="B23" s="65"/>
      <c r="C23" s="65"/>
      <c r="D23" s="65"/>
      <c r="E23" s="65"/>
      <c r="F23" s="65"/>
      <c r="G23" s="65"/>
      <c r="H23" s="65"/>
      <c r="I23" s="65"/>
      <c r="J23" s="65"/>
      <c r="K23" s="65"/>
    </row>
    <row r="24" spans="1:11" ht="12.75">
      <c r="A24" s="65"/>
      <c r="B24" s="65"/>
      <c r="C24" s="65"/>
      <c r="D24" s="65"/>
      <c r="E24" s="65"/>
      <c r="F24" s="65"/>
      <c r="G24" s="65"/>
      <c r="H24" s="65"/>
      <c r="I24" s="65"/>
      <c r="J24" s="65"/>
      <c r="K24" s="65"/>
    </row>
  </sheetData>
  <sheetProtection password="CE27" sheet="1" objects="1" scenarios="1" selectLockedCell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SCCM 2007 Capacity Planner</dc:title>
  <dc:subject/>
  <dc:creator>Jeff Tondt</dc:creator>
  <cp:keywords/>
  <dc:description/>
  <cp:lastModifiedBy>Jeff Tondt</cp:lastModifiedBy>
  <cp:lastPrinted>2008-01-25T17:33:21Z</cp:lastPrinted>
  <dcterms:created xsi:type="dcterms:W3CDTF">1996-10-14T23:33:28Z</dcterms:created>
  <dcterms:modified xsi:type="dcterms:W3CDTF">2008-01-25T20:39:10Z</dcterms:modified>
  <cp:category>SCCM Stress/Scale/Performance</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ate completed">
    <vt:lpwstr>V1.0 16th July, 2004</vt:lpwstr>
  </property>
  <property fmtid="{D5CDD505-2E9C-101B-9397-08002B2CF9AE}" pid="3" name="_AdHocReviewCycleID">
    <vt:i4>-600725943</vt:i4>
  </property>
  <property fmtid="{D5CDD505-2E9C-101B-9397-08002B2CF9AE}" pid="4" name="_NewReviewCycle">
    <vt:lpwstr/>
  </property>
  <property fmtid="{D5CDD505-2E9C-101B-9397-08002B2CF9AE}" pid="5" name="_EmailSubject">
    <vt:lpwstr>[mssms] SCCM Planner</vt:lpwstr>
  </property>
  <property fmtid="{D5CDD505-2E9C-101B-9397-08002B2CF9AE}" pid="6" name="_AuthorEmail">
    <vt:lpwstr>Joshua.Waagmeester@ins.com</vt:lpwstr>
  </property>
  <property fmtid="{D5CDD505-2E9C-101B-9397-08002B2CF9AE}" pid="7" name="_AuthorEmailDisplayName">
    <vt:lpwstr>Waagmeester, Joshua</vt:lpwstr>
  </property>
</Properties>
</file>